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5360" windowHeight="6540"/>
  </bookViews>
  <sheets>
    <sheet name="ใบสรุปราคา(ปร.5) " sheetId="18" r:id="rId1"/>
    <sheet name="ใบประมาณราคา ปร.4" sheetId="15" r:id="rId2"/>
  </sheets>
  <definedNames>
    <definedName name="_xlnm.Print_Area" localSheetId="1">'ใบประมาณราคา ปร.4'!$A$1:$J$139</definedName>
    <definedName name="_xlnm.Print_Area" localSheetId="0">'ใบสรุปราคา(ปร.5) '!$A$1:$F$45</definedName>
    <definedName name="_xlnm.Print_Titles" localSheetId="1">'ใบประมาณราคา ปร.4'!$2:$9</definedName>
    <definedName name="_xlnm.Print_Titles" localSheetId="0">'ใบสรุปราคา(ปร.5) '!$1:$10</definedName>
  </definedNames>
  <calcPr calcId="162913"/>
</workbook>
</file>

<file path=xl/calcChain.xml><?xml version="1.0" encoding="utf-8"?>
<calcChain xmlns="http://schemas.openxmlformats.org/spreadsheetml/2006/main">
  <c r="I111" i="15" l="1"/>
  <c r="F42" i="15"/>
  <c r="I42" i="15" s="1"/>
  <c r="H33" i="15"/>
  <c r="H34" i="15"/>
  <c r="F35" i="15"/>
  <c r="I35" i="15" s="1"/>
  <c r="I75" i="15"/>
  <c r="F74" i="15"/>
  <c r="I74" i="15" s="1"/>
  <c r="I73" i="15"/>
  <c r="F72" i="15"/>
  <c r="I72" i="15" s="1"/>
  <c r="H100" i="15" l="1"/>
  <c r="I100" i="15" s="1"/>
  <c r="H99" i="15"/>
  <c r="I99" i="15" s="1"/>
  <c r="H98" i="15"/>
  <c r="I98" i="15" s="1"/>
  <c r="H97" i="15"/>
  <c r="I97" i="15" s="1"/>
  <c r="H96" i="15"/>
  <c r="I96" i="15" s="1"/>
  <c r="I93" i="15"/>
  <c r="H94" i="15"/>
  <c r="I94" i="15" s="1"/>
  <c r="H95" i="15"/>
  <c r="I95" i="15" s="1"/>
  <c r="H91" i="15"/>
  <c r="I91" i="15" s="1"/>
  <c r="E13" i="18"/>
  <c r="E14" i="18"/>
  <c r="I113" i="15"/>
  <c r="I112" i="15"/>
  <c r="I110" i="15"/>
  <c r="H107" i="15"/>
  <c r="F107" i="15"/>
  <c r="H106" i="15"/>
  <c r="F106" i="15"/>
  <c r="I114" i="15" l="1"/>
  <c r="I107" i="15"/>
  <c r="I106" i="15"/>
  <c r="I108" i="15" s="1"/>
  <c r="F41" i="15" l="1"/>
  <c r="I41" i="15" s="1"/>
  <c r="H24" i="15"/>
  <c r="F24" i="15"/>
  <c r="I24" i="15" l="1"/>
  <c r="H22" i="15"/>
  <c r="F22" i="15"/>
  <c r="H80" i="15"/>
  <c r="F80" i="15"/>
  <c r="F89" i="15"/>
  <c r="H89" i="15"/>
  <c r="F90" i="15"/>
  <c r="H90" i="15"/>
  <c r="F92" i="15"/>
  <c r="H92" i="15"/>
  <c r="F78" i="15"/>
  <c r="H78" i="15"/>
  <c r="F81" i="15"/>
  <c r="H81" i="15"/>
  <c r="F82" i="15"/>
  <c r="H82" i="15"/>
  <c r="F83" i="15"/>
  <c r="H83" i="15"/>
  <c r="I22" i="15" l="1"/>
  <c r="I80" i="15"/>
  <c r="I89" i="15"/>
  <c r="I83" i="15"/>
  <c r="I90" i="15"/>
  <c r="I92" i="15"/>
  <c r="I82" i="15"/>
  <c r="I78" i="15"/>
  <c r="I81" i="15"/>
  <c r="H12" i="15"/>
  <c r="H13" i="15"/>
  <c r="F12" i="15"/>
  <c r="F13" i="15"/>
  <c r="F84" i="15"/>
  <c r="F85" i="15"/>
  <c r="F86" i="15"/>
  <c r="H84" i="15"/>
  <c r="H85" i="15"/>
  <c r="H86" i="15"/>
  <c r="H70" i="15"/>
  <c r="H71" i="15"/>
  <c r="F70" i="15"/>
  <c r="F71" i="15"/>
  <c r="H69" i="15"/>
  <c r="H68" i="15"/>
  <c r="F69" i="15"/>
  <c r="F68" i="15"/>
  <c r="H64" i="15"/>
  <c r="H65" i="15"/>
  <c r="F64" i="15"/>
  <c r="F65" i="15"/>
  <c r="H59" i="15"/>
  <c r="F59" i="15"/>
  <c r="H61" i="15"/>
  <c r="F61" i="15"/>
  <c r="H49" i="15"/>
  <c r="H52" i="15"/>
  <c r="H53" i="15"/>
  <c r="H54" i="15"/>
  <c r="H55" i="15"/>
  <c r="H66" i="15"/>
  <c r="F52" i="15"/>
  <c r="F53" i="15"/>
  <c r="F54" i="15"/>
  <c r="F55" i="15"/>
  <c r="F66" i="15"/>
  <c r="H46" i="15"/>
  <c r="H48" i="15"/>
  <c r="F46" i="15"/>
  <c r="F48" i="15"/>
  <c r="F49" i="15"/>
  <c r="F40" i="15"/>
  <c r="H36" i="15"/>
  <c r="H37" i="15"/>
  <c r="H38" i="15"/>
  <c r="H39" i="15"/>
  <c r="H40" i="15"/>
  <c r="F33" i="15"/>
  <c r="F34" i="15"/>
  <c r="F36" i="15"/>
  <c r="F37" i="15"/>
  <c r="F38" i="15"/>
  <c r="F39" i="15"/>
  <c r="H31" i="15"/>
  <c r="H32" i="15"/>
  <c r="F31" i="15"/>
  <c r="F32" i="15"/>
  <c r="H28" i="15"/>
  <c r="F28" i="15"/>
  <c r="H27" i="15"/>
  <c r="F27" i="15"/>
  <c r="H26" i="15"/>
  <c r="F26" i="15"/>
  <c r="H25" i="15"/>
  <c r="F25" i="15"/>
  <c r="H23" i="15"/>
  <c r="F23" i="15"/>
  <c r="F21" i="15"/>
  <c r="H18" i="15"/>
  <c r="H19" i="15"/>
  <c r="H20" i="15"/>
  <c r="H21" i="15"/>
  <c r="F16" i="15"/>
  <c r="H16" i="15"/>
  <c r="F18" i="15"/>
  <c r="F19" i="15"/>
  <c r="F20" i="15"/>
  <c r="H11" i="15"/>
  <c r="F11" i="15"/>
  <c r="A4" i="18"/>
  <c r="A3" i="18"/>
  <c r="E12" i="18"/>
  <c r="I104" i="15" l="1"/>
  <c r="I21" i="15"/>
  <c r="I86" i="15"/>
  <c r="I28" i="15"/>
  <c r="I65" i="15"/>
  <c r="I68" i="15"/>
  <c r="I26" i="15"/>
  <c r="I34" i="15"/>
  <c r="I12" i="15"/>
  <c r="I39" i="15"/>
  <c r="I18" i="15"/>
  <c r="I38" i="15"/>
  <c r="I40" i="15"/>
  <c r="I25" i="15"/>
  <c r="I32" i="15"/>
  <c r="I55" i="15"/>
  <c r="I31" i="15"/>
  <c r="I37" i="15"/>
  <c r="I27" i="15"/>
  <c r="I33" i="15"/>
  <c r="I52" i="15"/>
  <c r="I56" i="15" s="1"/>
  <c r="I53" i="15"/>
  <c r="I59" i="15"/>
  <c r="I64" i="15"/>
  <c r="I69" i="15"/>
  <c r="I71" i="15"/>
  <c r="I85" i="15"/>
  <c r="I13" i="15"/>
  <c r="I48" i="15"/>
  <c r="I23" i="15"/>
  <c r="I19" i="15"/>
  <c r="I16" i="15"/>
  <c r="I49" i="15"/>
  <c r="I84" i="15"/>
  <c r="I87" i="15" s="1"/>
  <c r="I61" i="15"/>
  <c r="I11" i="15"/>
  <c r="I20" i="15"/>
  <c r="I54" i="15"/>
  <c r="I70" i="15"/>
  <c r="I46" i="15"/>
  <c r="I36" i="15"/>
  <c r="I62" i="15" l="1"/>
  <c r="I29" i="15"/>
  <c r="I50" i="15"/>
  <c r="I76" i="15"/>
  <c r="I116" i="15" s="1"/>
  <c r="I117" i="15" s="1"/>
  <c r="C11" i="18" s="1"/>
  <c r="E11" i="18" s="1"/>
  <c r="I43" i="15"/>
  <c r="I14" i="15"/>
  <c r="I66" i="15"/>
  <c r="E20" i="18" l="1"/>
</calcChain>
</file>

<file path=xl/comments1.xml><?xml version="1.0" encoding="utf-8"?>
<comments xmlns="http://schemas.openxmlformats.org/spreadsheetml/2006/main">
  <authors>
    <author>CasperX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>CasperX: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<sst xmlns="http://schemas.openxmlformats.org/spreadsheetml/2006/main" count="301" uniqueCount="185">
  <si>
    <t>ลำดับ</t>
  </si>
  <si>
    <t>รายการ</t>
  </si>
  <si>
    <t>จำนวน</t>
  </si>
  <si>
    <t>หน่วย</t>
  </si>
  <si>
    <t>ราคา/หน่วย</t>
  </si>
  <si>
    <t>จำนวนเงิน</t>
  </si>
  <si>
    <t>ค่าวัสดุ(บาท)</t>
  </si>
  <si>
    <t>ค่าแรงงาน(บาท)</t>
  </si>
  <si>
    <t>ลบ.ม.</t>
  </si>
  <si>
    <t>รวมต้นทุนค่างาน</t>
  </si>
  <si>
    <t>หมายเหตุ</t>
  </si>
  <si>
    <t>รวมเป็นค่าก่อสร้าง</t>
  </si>
  <si>
    <t>รวมค่างานก่อสร้าง</t>
  </si>
  <si>
    <t>ทรายหยาบ</t>
  </si>
  <si>
    <t>กก.</t>
  </si>
  <si>
    <t>แบบเลขที่</t>
  </si>
  <si>
    <t>รวม (บาท)</t>
  </si>
  <si>
    <t xml:space="preserve">                                                        สรุปผลการประมาณราคาค่าก่อสร้าง</t>
  </si>
  <si>
    <t>แบบเลขที่................../..............................................</t>
  </si>
  <si>
    <t>หน่วย  :  บาท</t>
  </si>
  <si>
    <t>แบบ ปร.5  (ก)</t>
  </si>
  <si>
    <t>......................ฯลฯ.......................</t>
  </si>
  <si>
    <t>เงื่อนไขการใช้ตาราง  Factor  F</t>
  </si>
  <si>
    <t>Factor  F</t>
  </si>
  <si>
    <t>เงินล่วงหน้าจ่าย...............-..............%</t>
  </si>
  <si>
    <t>เงินประกันผลงาน...........-.….........%</t>
  </si>
  <si>
    <t>ภาษีมูลค่าเพิ่ม..................7.............%</t>
  </si>
  <si>
    <t>คอนกรีตหยาบ</t>
  </si>
  <si>
    <t>ท่อน</t>
  </si>
  <si>
    <t>ตร.ม.</t>
  </si>
  <si>
    <t>ประเภทงานอาคาร</t>
  </si>
  <si>
    <t>ลบ.ม</t>
  </si>
  <si>
    <t xml:space="preserve">                                                          สรุปผลการประมาณราคาค่าก่อสร้าง           </t>
  </si>
  <si>
    <t>แผ่น</t>
  </si>
  <si>
    <t>แบบ  ปร.4   แผ่นที่ …1...</t>
  </si>
  <si>
    <t>ค่าวัสดุและค่าแรง</t>
  </si>
  <si>
    <t>ลงชื่อ .................................................................. กรรมการกำหนดราคากลาง</t>
  </si>
  <si>
    <t>ลงชื่อ ............................................................ ประธานกรรมการกำหนดราคากลาง</t>
  </si>
  <si>
    <t>ลงชื่อ ................................................................ กรรมการกำหนดราคากลาง</t>
  </si>
  <si>
    <t>ชุด</t>
  </si>
  <si>
    <t>........../.........</t>
  </si>
  <si>
    <t>งานปรับพื้นที่ดำเนินการและวางผังก่อสร้าง</t>
  </si>
  <si>
    <t>งานดินขุดพร้อมถมกลับ</t>
  </si>
  <si>
    <t>เหมารวม</t>
  </si>
  <si>
    <t>งานโครงสร้าง</t>
  </si>
  <si>
    <t>ทรงกระบอก</t>
  </si>
  <si>
    <t>คอนกรีตโครงสร้าง คอนกรีตผสมเสร็จ 240 กก./ตร.ซม</t>
  </si>
  <si>
    <t>รวมงานโครงสร้าง</t>
  </si>
  <si>
    <t>งานโครงสร้างหลังคา</t>
  </si>
  <si>
    <t>เชิงชายไม้สำเร็จรูปตามท้องตลาด</t>
  </si>
  <si>
    <t>แผ่นกันนกยาว 0.60 ม./แผ่น</t>
  </si>
  <si>
    <t>อุปกรณ์ยึดกระเบื้องและโครงหลังคา</t>
  </si>
  <si>
    <t>ค่าแรงงานเชื่อมประกอบโครงสร้างหลังคาพร้อมมุงกระเบื้องลอนคู่</t>
  </si>
  <si>
    <t>รวมงานโครงสร้างหลังคา</t>
  </si>
  <si>
    <t>ม.</t>
  </si>
  <si>
    <t>ปิดเชิงชายไม้สำเร็จรูปตามท้องตลาด</t>
  </si>
  <si>
    <t>งานผิวพื้น</t>
  </si>
  <si>
    <t>(รวมปูนทรายและยาแนว)</t>
  </si>
  <si>
    <t>รวมงานผิวพื้น</t>
  </si>
  <si>
    <t>งานผนัง</t>
  </si>
  <si>
    <t>ฉาบปูนเรียบ (รวมโครงสร้าง)</t>
  </si>
  <si>
    <t>เสาเอ็น + ทับหลัง คสล.</t>
  </si>
  <si>
    <t>รวมงานผนัง</t>
  </si>
  <si>
    <t>งานฝ้าเพดาน</t>
  </si>
  <si>
    <t>รวมงานฝ้าเพดาน</t>
  </si>
  <si>
    <t>งานสี</t>
  </si>
  <si>
    <t>ทาสีน้ำพลาสติก</t>
  </si>
  <si>
    <t>ทาสีน้ำมันทั่วไป</t>
  </si>
  <si>
    <t>รวมงานสี</t>
  </si>
  <si>
    <t>งานประตู-หน้าต่าง</t>
  </si>
  <si>
    <t>(พร้อมติดตั้ง)</t>
  </si>
  <si>
    <t>รวมงานประตู-หน้าต่าง</t>
  </si>
  <si>
    <t>งานระบบไฟฟ้า</t>
  </si>
  <si>
    <t>สวิทช์ชนิดฝังผนัง</t>
  </si>
  <si>
    <t>ปลั๊กเต้าเสียบชนิดฝังผนัง</t>
  </si>
  <si>
    <t>สายไฟฟ้าขนาดต่าง ๆ และอุปกรณ์</t>
  </si>
  <si>
    <t>ไฟฉุกเฉิน</t>
  </si>
  <si>
    <t>รวมงานระบบไฟฟ้า</t>
  </si>
  <si>
    <t>ถังดับเพลิงเคมีแบบมือถือ  6.8 กก.</t>
  </si>
  <si>
    <t>ท่อเหล็กกลมกลวงขนาด Ø 2 นิ้ว หนา 3.2 มม. ยาว 6.00 ม.</t>
  </si>
  <si>
    <t>รวมค่างานทั้งหมด</t>
  </si>
  <si>
    <t>ขนาดพื้นที่..............................ตารางเมตร</t>
  </si>
  <si>
    <t>เฉลี่ย...................................บาท/ตารางเมตร</t>
  </si>
  <si>
    <t>ไม้เคร่ายึดแบบ (คิด30% ของไม้แบบ)</t>
  </si>
  <si>
    <t>ป้ายประชาสัมพันธ์โครงการ</t>
  </si>
  <si>
    <t xml:space="preserve">ตู้ควบคุมไฟฟ้า </t>
  </si>
  <si>
    <t xml:space="preserve"> </t>
  </si>
  <si>
    <r>
      <t xml:space="preserve">ส่วนราชการ   </t>
    </r>
    <r>
      <rPr>
        <sz val="16"/>
        <rFont val="TH SarabunPSK"/>
        <family val="2"/>
      </rPr>
      <t xml:space="preserve">กองช่าง  องค์การบริหารส่วนตำบลนนทรี    อ.กบินทร์บุรี  จ.ปราจีนบุรี     </t>
    </r>
  </si>
  <si>
    <t>งานลูกรังถมปรับระดับจากดินเดิม</t>
  </si>
  <si>
    <t>ส่วนราชการ    กองช่าง  องค์การบริหารส่วนตำบลนนทรี  อ.กบินทร์บุรี  จ.ปราจีนบุรี</t>
  </si>
  <si>
    <t>ป้ายโครงการชั่วคราว</t>
  </si>
  <si>
    <t>ดอกเบี้ยเงินกู้...................6.............%</t>
  </si>
  <si>
    <t>(นายชวินทร์  สุวรรณกูฏ)</t>
  </si>
  <si>
    <t>ประมาณราคา................................................วิศวกรโยธา</t>
  </si>
  <si>
    <t>ตรวจ...............................................................ผอ.กองช่าง อบต.นนทรี</t>
  </si>
  <si>
    <t>เห็นชอบ............................................................ปลัด อบต.นนทรี</t>
  </si>
  <si>
    <t>อนุมัติ..................................................................นายก อบต.นนทรี</t>
  </si>
  <si>
    <t>นายปีติพัฒน์  แก้วภูสินสกุล</t>
  </si>
  <si>
    <t>นายพรทวีชัย  ทีประติ้ว</t>
  </si>
  <si>
    <t xml:space="preserve">      (รองนายก อบต.นนทรี)</t>
  </si>
  <si>
    <t>* ราคานี้ได้รับการพิจารณาจากคณะกรรมการกำหนดราคากลางแล้ว  ให้ใช้ราคานี้ในการจัดซื้อจัดจ้างได้</t>
  </si>
  <si>
    <t xml:space="preserve">              (นายอาภรณ์  บุญสม)</t>
  </si>
  <si>
    <t xml:space="preserve">            (นายประเสริฐ  แววนำ)</t>
  </si>
  <si>
    <t xml:space="preserve">              นายก อบต.นนทรี</t>
  </si>
  <si>
    <t xml:space="preserve">                    (ผอ.กองช่าง อบต.นนทรี)</t>
  </si>
  <si>
    <t xml:space="preserve">                                                            (รองประธานสภา อบต.นนทรี)</t>
  </si>
  <si>
    <t xml:space="preserve">                      นายสมพร  เทพตาตื้อ</t>
  </si>
  <si>
    <t xml:space="preserve">                                                      นายเพชรสกานต์   สีสัง</t>
  </si>
  <si>
    <t xml:space="preserve">                    นายชวินทร์  สุวรรณกูฏ</t>
  </si>
  <si>
    <t>ลงชื่อ ................................................... ประธานกรรมการกำหนดราคากลาง</t>
  </si>
  <si>
    <t xml:space="preserve">                         (วิศวกรโยธา)</t>
  </si>
  <si>
    <t xml:space="preserve">                 (หัวหน้าสำนักปลัด อบต.นนทรี)</t>
  </si>
  <si>
    <t>* ราคานี้ได้รับการพิจารณาจากคณะกรรมการกำหนดราคากลาง แล้วให้ใช้ราคานี้ในการจัดซื้อจัดจ้างได้</t>
  </si>
  <si>
    <t xml:space="preserve">        (นายปีติพัฒน์  แก้วภูสินสกุล)</t>
  </si>
  <si>
    <t>แบบ  ปร.4       ที่แนบ    มีจำนวน    3      หน้า</t>
  </si>
  <si>
    <r>
      <t xml:space="preserve">ชื่อโครงการ   </t>
    </r>
    <r>
      <rPr>
        <sz val="16"/>
        <rFont val="TH SarabunPSK"/>
        <family val="2"/>
      </rPr>
      <t xml:space="preserve"> โครงการก่อสร้างและต่อเติมอาคารสำนักงาน</t>
    </r>
  </si>
  <si>
    <r>
      <t xml:space="preserve">สถานที่ก่อสร้าง  อบต.นนทรี </t>
    </r>
    <r>
      <rPr>
        <sz val="16"/>
        <rFont val="TH SarabunPSK"/>
        <family val="2"/>
      </rPr>
      <t xml:space="preserve">หมู่ที่ 5 ต.นนทรี อ.กบินทร์บุรี จ.ปราจีนบุรี </t>
    </r>
  </si>
  <si>
    <t>งานปรับพื้นที่</t>
  </si>
  <si>
    <t>เมื่อวันที่    28   เดือน  มีนาคม  พ.ศ.   2561</t>
  </si>
  <si>
    <t>กระเบื้องซีเมนต์ใยหินลอนคู่สี ขนาด 0.50x1.20 ม. หนา 6 มม.</t>
  </si>
  <si>
    <t>เหล็กตัวซี 100x50x20x3.2 มม. ยาว 6.00 ม.</t>
  </si>
  <si>
    <t>พื้น คสล.ปูกระเบื้องแกรนิตโต้ ขนาด 24"x24"</t>
  </si>
  <si>
    <t>พื้น คสล.ผิวขัดหยาบ</t>
  </si>
  <si>
    <t xml:space="preserve"> พื้น คสล.ปูกระเบื้องผิวหยาบ ขนาด 12"x12"</t>
  </si>
  <si>
    <t xml:space="preserve">ผนังก่อบอิฐมอญ ก่อครึ่งแผ่น 
</t>
  </si>
  <si>
    <t>รวมงานก่อสร้าง</t>
  </si>
  <si>
    <t>งานริ้อถอน</t>
  </si>
  <si>
    <t>รวมงานริ้อถอน</t>
  </si>
  <si>
    <t xml:space="preserve">ฝ้าเพดานยิปซั่มบอร์ด หนา 9 มม.ฉาบเรียบ </t>
  </si>
  <si>
    <t>โครงเคร้าอลูมิเนียม @ 0.60x0.60 # ม. (ฝ้าเพดานภายใน)</t>
  </si>
  <si>
    <t xml:space="preserve">ฝ้าเพดานกระเบื้องผ่นเรียบ หนา 4 มม. 
</t>
  </si>
  <si>
    <t>โครงเคร้าอลูมิเนียม @ 0.60x0.60 # ม.(ฝ้าเพดานชายคา)</t>
  </si>
  <si>
    <t>ป.-1 ประตูบานเลื่อนคู่อลูมิเนียม กว้าง 3.80 สูง 2.50 ม.</t>
  </si>
  <si>
    <t>ป.-2 ประตูบานเลื่อนคู่อลูมิเนียม กว้าง 3.30 สูง 2.50 ม.</t>
  </si>
  <si>
    <t>เหล็ก DB 16 มม. 15.8 กก./เส้น</t>
  </si>
  <si>
    <t>เหล็ก RB 6 มม.  2.22 กก./เส้น</t>
  </si>
  <si>
    <t>ลวดผูกเหล็ก 30 กก./นน.เหล็กเสริม 1 ตัน</t>
  </si>
  <si>
    <t>ไม้แบบ (คิดค่าวัสดุ 80%)</t>
  </si>
  <si>
    <t>ตะปู 0.25 กก./ตร.ม.</t>
  </si>
  <si>
    <t>ครอบข้าง</t>
  </si>
  <si>
    <t>เหล็ก RB 9 มม.  4.99 กก./เส้น</t>
  </si>
  <si>
    <t>เหล็ก DB 12 มม. 8.88 กก./เส้น</t>
  </si>
  <si>
    <t>ตะแกรงเหล็ก 4 มม.( 0.30*0.30)</t>
  </si>
  <si>
    <t>ผนังบุไม้สังเคราะห์ขนาด 0.8x20x300 ซม. (ใต้หลังคา 2 ด้าน)</t>
  </si>
  <si>
    <t>โคมไฟฟ้าแบบเปลือย หลอด LED TUBE T5 1x16 วัตต์ ขนาด 6 X120 ซม.</t>
  </si>
  <si>
    <t xml:space="preserve">โคมไฟฟ้าแบบมีตะแกรง ชนิดฝังฝ้ายิบซั่ม หลอด LED TUBE T5 2x16 วัตต์ </t>
  </si>
  <si>
    <t>ขนาด 30 X 120 ซม.</t>
  </si>
  <si>
    <t>ผนังอลูมิเนียมลูกฟูกตอนล่าง ตอนบนกระจก หนา 5 มม.</t>
  </si>
  <si>
    <t>น.-1 หน้าต่างบานเลื่อนสลับอลูมิเนียม หนา 1.2 มม.</t>
  </si>
  <si>
    <t>ป.-3 ประตูบานเลื่อนเดี่ยวอลูมิเนียม หนา 1.2 มม.</t>
  </si>
  <si>
    <t>งานรื้อถอนโครงสร้าง ค.ส.ล.</t>
  </si>
  <si>
    <t xml:space="preserve">งานรื้อถอนโครงหลังคา (ทุกรูปทรงของหลังคา) </t>
  </si>
  <si>
    <t>งานรื้อถอนวัสดุมุงหลังคา (ลอนคู่หรือลักษณะใกล้เคียง)</t>
  </si>
  <si>
    <t>งานรื้อถอนฝ้ายิบซั่มฉาบเรียบ
เหล็กชุบสังกะสี) ต</t>
  </si>
  <si>
    <t>งานรื้อถอนฝ้าโครงคร่าว ที-บาร์</t>
  </si>
  <si>
    <t>งานรื้อถอนผนังก่ออิฐฉาบปูนหนาครึ่งแผ่น</t>
  </si>
  <si>
    <t>งานรื้อถอนพื้น ค.ส.ล. วางบนดิน (หนา 10-15 ซม.)</t>
  </si>
  <si>
    <t>งานรื้อถอนประตูพร้อมวงกบ 1 บาน (บานเปิดเดี่ยว)</t>
  </si>
  <si>
    <t>งานรื้อถอนชุดประตูอลูมิเนียมพร้อมกระจก</t>
  </si>
  <si>
    <t>งานรื้อถอนชุดหน้าต่างอลูมิเนียมพร้อมกระจก</t>
  </si>
  <si>
    <t>งานรื้อถอนสุขภัณฑ์ (โถส้วม, อ่างล้างหน้า) ทุกขนาด/ทุกชนิด</t>
  </si>
  <si>
    <t>งานรื้อถอนดวงโคมพร้อมสายไฟฟ้า</t>
  </si>
  <si>
    <t>รื้อกอง หมายถึงวัสดุรายการที่มีมูลค่า(ตามระเบียบพัสดุ) เก็บกองไว้เป็นระเบียบเพื่อเตรียมขายซาก หรือจาหน่าย</t>
  </si>
  <si>
    <t>รื้อขนไป หมายถึงรื้อขน จัดวางกองเพื่อเตรียมขนทิ้งในลาดับต่อไป (โดยมีค่าใช้จ่ายตามระยะทางหรือสืบราคาค่าขนทิ้ง</t>
  </si>
  <si>
    <t>รื้อขนไป</t>
  </si>
  <si>
    <t>รื้อกอง</t>
  </si>
  <si>
    <t>งานปรับปรุงภูมิทัศ</t>
  </si>
  <si>
    <t>งานเครื่องปรับอากาศ</t>
  </si>
  <si>
    <t>ปลูกหญ้า</t>
  </si>
  <si>
    <t>ดินถม</t>
  </si>
  <si>
    <t>รวมงานปรับปรุงภูมิทัศ</t>
  </si>
  <si>
    <t>รวมงานเครื่องปรับอากาศ</t>
  </si>
  <si>
    <t>รวมค่าติดตั้ง</t>
  </si>
  <si>
    <t>อุปกรณ์ครบชุด</t>
  </si>
  <si>
    <t>-</t>
  </si>
  <si>
    <t xml:space="preserve">ประตูเหล็กม้วนเคลือบสี ระบบมือดึง แบบทึบ ลอนเดี่ยว </t>
  </si>
  <si>
    <t>เหล็กหนา 0.5 มม. ขนาดกว้าง 2.90 ม. สูง 3.80 ม.</t>
  </si>
  <si>
    <t>เหล็กหนา 0.5 มม. ขนาดกว้าง 2.90 ม. สูง 3.30 ม.</t>
  </si>
  <si>
    <t>เหล็กเพลทหัวเสา ขนาด 8"X8" นิ้ว หนา 9 มม.</t>
  </si>
  <si>
    <t>เหล็กกล่อง ขนาด 2"x2" นิ้ว หนา 2.0 มม.</t>
  </si>
  <si>
    <t>เครื่องปรับอากาศ ขนาด  12,000  BTU ชนิดติดผนัง</t>
  </si>
  <si>
    <t>เครื่องปรับอากาศ ขนาด  24,000  BTU ชนิดติดผนัง</t>
  </si>
  <si>
    <t>เครื่องปรับอากาศ ขนาด  20,000  BTU ชนิดแขวน</t>
  </si>
  <si>
    <t>เครื่องปรับอากาศ ขนาด  30,000  BTU ชนิดแขวน</t>
  </si>
  <si>
    <t>คิดเป็นเงินประมาณ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</si>
</sst>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#,##0.0000"/>
    <numFmt numFmtId="189" formatCode="0.0000"/>
  </numFmts>
  <fonts count="12" x14ac:knownFonts="1">
    <font>
      <sz val="10"/>
      <name val="Arial"/>
      <charset val="22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Border="1" applyAlignment="1"/>
    <xf numFmtId="0" fontId="4" fillId="0" borderId="0" xfId="0" applyFont="1"/>
    <xf numFmtId="0" fontId="5" fillId="0" borderId="0" xfId="0" applyFont="1" applyBorder="1"/>
    <xf numFmtId="43" fontId="5" fillId="0" borderId="0" xfId="1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3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5" fillId="0" borderId="2" xfId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87" fontId="5" fillId="0" borderId="0" xfId="1" applyNumberFormat="1" applyFont="1" applyBorder="1" applyAlignment="1">
      <alignment horizont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0" fontId="5" fillId="0" borderId="3" xfId="0" applyFont="1" applyBorder="1" applyAlignment="1"/>
    <xf numFmtId="0" fontId="4" fillId="0" borderId="10" xfId="0" applyFont="1" applyBorder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3" fontId="5" fillId="0" borderId="11" xfId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15" xfId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17" xfId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3" fontId="5" fillId="0" borderId="0" xfId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11" xfId="1" applyNumberFormat="1" applyFont="1" applyBorder="1" applyAlignment="1">
      <alignment horizontal="right"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4" fillId="0" borderId="18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4" fillId="0" borderId="13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3" fontId="4" fillId="0" borderId="13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3" fontId="5" fillId="0" borderId="8" xfId="1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43" fontId="4" fillId="0" borderId="4" xfId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indent="3"/>
    </xf>
    <xf numFmtId="2" fontId="5" fillId="0" borderId="13" xfId="1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43" fontId="5" fillId="0" borderId="13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43" fontId="5" fillId="0" borderId="14" xfId="1" applyFont="1" applyBorder="1" applyAlignment="1">
      <alignment vertical="center"/>
    </xf>
    <xf numFmtId="189" fontId="4" fillId="0" borderId="2" xfId="0" applyNumberFormat="1" applyFont="1" applyBorder="1" applyAlignment="1">
      <alignment horizontal="center" vertical="center"/>
    </xf>
    <xf numFmtId="43" fontId="4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indent="6"/>
    </xf>
    <xf numFmtId="43" fontId="4" fillId="0" borderId="0" xfId="0" applyNumberFormat="1" applyFont="1" applyBorder="1"/>
    <xf numFmtId="0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87" fontId="5" fillId="0" borderId="11" xfId="1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3" fontId="5" fillId="0" borderId="19" xfId="1" applyFont="1" applyBorder="1" applyAlignment="1">
      <alignment vertical="center"/>
    </xf>
    <xf numFmtId="187" fontId="5" fillId="0" borderId="13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11" xfId="0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187" fontId="4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5" xfId="1" applyNumberFormat="1" applyFont="1" applyBorder="1" applyAlignment="1">
      <alignment horizontal="right" vertical="center"/>
    </xf>
    <xf numFmtId="187" fontId="4" fillId="0" borderId="13" xfId="1" applyNumberFormat="1" applyFont="1" applyBorder="1" applyAlignment="1">
      <alignment horizontal="right" vertical="center"/>
    </xf>
    <xf numFmtId="187" fontId="5" fillId="0" borderId="20" xfId="1" applyNumberFormat="1" applyFont="1" applyBorder="1" applyAlignment="1">
      <alignment horizontal="right" vertical="center"/>
    </xf>
    <xf numFmtId="187" fontId="5" fillId="0" borderId="3" xfId="1" applyNumberFormat="1" applyFont="1" applyBorder="1" applyAlignment="1">
      <alignment horizontal="right" vertical="center"/>
    </xf>
    <xf numFmtId="187" fontId="5" fillId="0" borderId="0" xfId="1" applyNumberFormat="1" applyFont="1"/>
    <xf numFmtId="187" fontId="5" fillId="0" borderId="0" xfId="1" applyNumberFormat="1" applyFont="1" applyAlignment="1"/>
    <xf numFmtId="0" fontId="4" fillId="0" borderId="3" xfId="0" applyFont="1" applyBorder="1" applyAlignment="1">
      <alignment vertical="center"/>
    </xf>
    <xf numFmtId="43" fontId="4" fillId="0" borderId="4" xfId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5" fillId="2" borderId="6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43" fontId="7" fillId="0" borderId="13" xfId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5" fillId="0" borderId="0" xfId="0" applyFont="1" applyAlignment="1">
      <alignment horizontal="left" indent="8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 indent="7"/>
    </xf>
    <xf numFmtId="0" fontId="5" fillId="0" borderId="0" xfId="0" applyFont="1" applyAlignment="1">
      <alignment horizontal="left" indent="11"/>
    </xf>
    <xf numFmtId="0" fontId="5" fillId="0" borderId="0" xfId="0" applyFont="1" applyBorder="1" applyAlignment="1">
      <alignment horizontal="left" indent="9"/>
    </xf>
    <xf numFmtId="0" fontId="5" fillId="0" borderId="0" xfId="0" applyFont="1" applyAlignment="1">
      <alignment horizontal="left" indent="10"/>
    </xf>
    <xf numFmtId="0" fontId="5" fillId="0" borderId="0" xfId="0" applyFont="1" applyBorder="1" applyAlignment="1">
      <alignment horizontal="left" indent="7"/>
    </xf>
    <xf numFmtId="0" fontId="5" fillId="0" borderId="0" xfId="0" applyFont="1" applyBorder="1" applyAlignment="1">
      <alignment horizontal="left" indent="11"/>
    </xf>
    <xf numFmtId="0" fontId="5" fillId="0" borderId="0" xfId="0" applyFont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43" fontId="9" fillId="0" borderId="11" xfId="1" applyFont="1" applyBorder="1" applyAlignment="1">
      <alignment vertical="center"/>
    </xf>
    <xf numFmtId="187" fontId="7" fillId="0" borderId="11" xfId="1" applyNumberFormat="1" applyFont="1" applyBorder="1" applyAlignment="1">
      <alignment horizontal="right" vertical="center"/>
    </xf>
    <xf numFmtId="187" fontId="7" fillId="0" borderId="13" xfId="1" applyNumberFormat="1" applyFont="1" applyBorder="1" applyAlignment="1">
      <alignment horizontal="right" vertical="center"/>
    </xf>
    <xf numFmtId="43" fontId="7" fillId="0" borderId="11" xfId="1" applyFont="1" applyBorder="1" applyAlignment="1">
      <alignment vertical="center"/>
    </xf>
    <xf numFmtId="2" fontId="8" fillId="0" borderId="13" xfId="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3" fontId="5" fillId="0" borderId="23" xfId="1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43" fontId="5" fillId="0" borderId="7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indent="2"/>
    </xf>
    <xf numFmtId="3" fontId="5" fillId="0" borderId="0" xfId="0" applyNumberFormat="1" applyFont="1" applyBorder="1" applyAlignment="1">
      <alignment horizontal="left" vertical="center" indent="5"/>
    </xf>
    <xf numFmtId="0" fontId="4" fillId="0" borderId="0" xfId="0" applyFont="1" applyAlignment="1">
      <alignment horizontal="left" indent="1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8"/>
    </xf>
    <xf numFmtId="43" fontId="4" fillId="0" borderId="4" xfId="1" applyFont="1" applyFill="1" applyBorder="1" applyAlignment="1">
      <alignment vertical="center"/>
    </xf>
    <xf numFmtId="43" fontId="5" fillId="0" borderId="0" xfId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87" fontId="4" fillId="0" borderId="4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left" indent="7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showGridLines="0" tabSelected="1" view="pageBreakPreview" topLeftCell="A34" zoomScaleSheetLayoutView="100" workbookViewId="0">
      <selection activeCell="D39" sqref="D39"/>
    </sheetView>
  </sheetViews>
  <sheetFormatPr defaultRowHeight="24" customHeight="1" x14ac:dyDescent="0.55000000000000004"/>
  <cols>
    <col min="1" max="1" width="6.28515625" style="3" customWidth="1"/>
    <col min="2" max="2" width="35.28515625" style="3" customWidth="1"/>
    <col min="3" max="3" width="14.28515625" style="3" customWidth="1"/>
    <col min="4" max="4" width="11.140625" style="3" customWidth="1"/>
    <col min="5" max="5" width="18.85546875" style="3" customWidth="1"/>
    <col min="6" max="6" width="32.28515625" style="3" customWidth="1"/>
    <col min="7" max="7" width="11.140625" style="3" customWidth="1"/>
    <col min="8" max="8" width="9.140625" style="3"/>
    <col min="9" max="9" width="11.5703125" style="3" bestFit="1" customWidth="1"/>
    <col min="10" max="16384" width="9.140625" style="3"/>
  </cols>
  <sheetData>
    <row r="1" spans="1:9" ht="24" customHeight="1" x14ac:dyDescent="0.55000000000000004">
      <c r="A1" s="150" t="s">
        <v>32</v>
      </c>
      <c r="B1" s="150"/>
      <c r="C1" s="150"/>
      <c r="D1" s="150"/>
      <c r="E1" s="150"/>
      <c r="F1" s="2" t="s">
        <v>20</v>
      </c>
      <c r="G1" s="9"/>
      <c r="H1" s="7"/>
      <c r="I1" s="7"/>
    </row>
    <row r="2" spans="1:9" ht="24" customHeight="1" x14ac:dyDescent="0.55000000000000004">
      <c r="A2" s="5" t="s">
        <v>89</v>
      </c>
      <c r="B2" s="5"/>
      <c r="C2" s="5"/>
      <c r="D2" s="5"/>
      <c r="E2" s="5"/>
      <c r="F2" s="5"/>
      <c r="G2" s="5"/>
      <c r="H2" s="7"/>
      <c r="I2" s="7"/>
    </row>
    <row r="3" spans="1:9" ht="24" customHeight="1" x14ac:dyDescent="0.55000000000000004">
      <c r="A3" s="1" t="str">
        <f>'ใบประมาณราคา ปร.4'!A4</f>
        <v>ชื่อโครงการ    โครงการก่อสร้างและต่อเติมอาคารสำนักงาน</v>
      </c>
      <c r="B3" s="1"/>
      <c r="C3" s="1"/>
      <c r="D3" s="1"/>
      <c r="E3" s="1"/>
      <c r="F3" s="1"/>
      <c r="G3" s="1"/>
    </row>
    <row r="4" spans="1:9" ht="24" customHeight="1" x14ac:dyDescent="0.55000000000000004">
      <c r="A4" s="1" t="str">
        <f>'ใบประมาณราคา ปร.4'!A5</f>
        <v xml:space="preserve">สถานที่ก่อสร้าง  อบต.นนทรี หมู่ที่ 5 ต.นนทรี อ.กบินทร์บุรี จ.ปราจีนบุรี </v>
      </c>
      <c r="B4" s="4"/>
      <c r="C4" s="4"/>
      <c r="D4" s="4"/>
      <c r="E4" s="4"/>
      <c r="F4" s="4"/>
      <c r="G4" s="2"/>
    </row>
    <row r="5" spans="1:9" ht="24" customHeight="1" x14ac:dyDescent="0.55000000000000004">
      <c r="A5" s="5" t="s">
        <v>18</v>
      </c>
      <c r="B5" s="4"/>
      <c r="C5" s="4"/>
      <c r="D5" s="4"/>
      <c r="E5" s="4"/>
      <c r="F5" s="4"/>
      <c r="G5" s="5"/>
      <c r="H5" s="7"/>
      <c r="I5" s="7"/>
    </row>
    <row r="6" spans="1:9" ht="24" customHeight="1" x14ac:dyDescent="0.55000000000000004">
      <c r="A6" s="5" t="s">
        <v>114</v>
      </c>
      <c r="B6" s="4"/>
      <c r="C6" s="4"/>
      <c r="D6" s="4"/>
      <c r="E6" s="4"/>
      <c r="F6" s="4"/>
      <c r="G6" s="5"/>
      <c r="H6" s="7"/>
      <c r="I6" s="7"/>
    </row>
    <row r="7" spans="1:9" ht="24" customHeight="1" x14ac:dyDescent="0.55000000000000004">
      <c r="A7" s="147" t="s">
        <v>118</v>
      </c>
      <c r="B7" s="147"/>
      <c r="C7" s="147"/>
      <c r="D7" s="147"/>
      <c r="E7" s="4"/>
      <c r="F7" s="4"/>
      <c r="G7" s="5"/>
      <c r="H7" s="7"/>
      <c r="I7" s="7"/>
    </row>
    <row r="8" spans="1:9" ht="18.75" customHeight="1" x14ac:dyDescent="0.55000000000000004">
      <c r="F8" s="2" t="s">
        <v>19</v>
      </c>
      <c r="G8" s="7"/>
      <c r="H8" s="7"/>
      <c r="I8" s="7"/>
    </row>
    <row r="9" spans="1:9" s="6" customFormat="1" ht="24" customHeight="1" x14ac:dyDescent="0.55000000000000004">
      <c r="A9" s="151" t="s">
        <v>0</v>
      </c>
      <c r="B9" s="151" t="s">
        <v>1</v>
      </c>
      <c r="C9" s="145" t="s">
        <v>9</v>
      </c>
      <c r="D9" s="151" t="s">
        <v>23</v>
      </c>
      <c r="E9" s="151" t="s">
        <v>12</v>
      </c>
      <c r="F9" s="145" t="s">
        <v>10</v>
      </c>
      <c r="G9" s="10"/>
      <c r="H9" s="11"/>
      <c r="I9" s="11"/>
    </row>
    <row r="10" spans="1:9" s="6" customFormat="1" ht="24" customHeight="1" x14ac:dyDescent="0.55000000000000004">
      <c r="A10" s="152"/>
      <c r="B10" s="152"/>
      <c r="C10" s="146"/>
      <c r="D10" s="152"/>
      <c r="E10" s="152"/>
      <c r="F10" s="146"/>
      <c r="G10" s="10"/>
      <c r="H10" s="11"/>
      <c r="I10" s="11"/>
    </row>
    <row r="11" spans="1:9" s="6" customFormat="1" ht="20.100000000000001" customHeight="1" x14ac:dyDescent="0.55000000000000004">
      <c r="A11" s="12">
        <v>1</v>
      </c>
      <c r="B11" s="69" t="s">
        <v>30</v>
      </c>
      <c r="C11" s="21">
        <f>'ใบประมาณราคา ปร.4'!I117</f>
        <v>1254527.2068</v>
      </c>
      <c r="D11" s="66">
        <v>1.3046</v>
      </c>
      <c r="E11" s="21">
        <f>D11*C11</f>
        <v>1636656.1939912799</v>
      </c>
      <c r="F11" s="15"/>
      <c r="G11" s="22"/>
      <c r="H11" s="11"/>
      <c r="I11" s="11"/>
    </row>
    <row r="12" spans="1:9" s="6" customFormat="1" ht="20.100000000000001" customHeight="1" x14ac:dyDescent="0.55000000000000004">
      <c r="A12" s="13">
        <v>2</v>
      </c>
      <c r="B12" s="70" t="s">
        <v>84</v>
      </c>
      <c r="C12" s="21">
        <v>3000</v>
      </c>
      <c r="D12" s="85"/>
      <c r="E12" s="21">
        <f>C12*D12+C12</f>
        <v>3000</v>
      </c>
      <c r="F12" s="15"/>
      <c r="G12" s="22"/>
      <c r="H12" s="11"/>
      <c r="I12" s="11"/>
    </row>
    <row r="13" spans="1:9" s="6" customFormat="1" ht="20.100000000000001" customHeight="1" x14ac:dyDescent="0.55000000000000004">
      <c r="A13" s="13">
        <v>3</v>
      </c>
      <c r="B13" s="70" t="s">
        <v>90</v>
      </c>
      <c r="C13" s="21">
        <v>1500</v>
      </c>
      <c r="D13" s="71"/>
      <c r="E13" s="21">
        <f t="shared" ref="E13:E14" si="0">C13*D13+C13</f>
        <v>1500</v>
      </c>
      <c r="F13" s="15"/>
      <c r="G13" s="23"/>
      <c r="H13" s="11"/>
      <c r="I13" s="88"/>
    </row>
    <row r="14" spans="1:9" s="6" customFormat="1" ht="20.100000000000001" customHeight="1" x14ac:dyDescent="0.55000000000000004">
      <c r="A14" s="13">
        <v>4</v>
      </c>
      <c r="B14" s="72" t="s">
        <v>167</v>
      </c>
      <c r="C14" s="21">
        <v>344600</v>
      </c>
      <c r="D14" s="71"/>
      <c r="E14" s="21">
        <f t="shared" si="0"/>
        <v>344600</v>
      </c>
      <c r="F14" s="15"/>
      <c r="G14" s="23"/>
      <c r="H14" s="11"/>
      <c r="I14" s="11"/>
    </row>
    <row r="15" spans="1:9" s="6" customFormat="1" ht="20.100000000000001" customHeight="1" x14ac:dyDescent="0.55000000000000004">
      <c r="A15" s="13"/>
      <c r="B15" s="25" t="s">
        <v>21</v>
      </c>
      <c r="C15" s="71"/>
      <c r="D15" s="71"/>
      <c r="E15" s="14"/>
      <c r="F15" s="15"/>
      <c r="G15" s="23"/>
      <c r="H15" s="11"/>
      <c r="I15" s="11"/>
    </row>
    <row r="16" spans="1:9" s="6" customFormat="1" ht="20.100000000000001" customHeight="1" x14ac:dyDescent="0.55000000000000004">
      <c r="A16" s="13"/>
      <c r="B16" s="71" t="s">
        <v>22</v>
      </c>
      <c r="C16" s="71"/>
      <c r="D16" s="71"/>
      <c r="E16" s="14"/>
      <c r="F16" s="15"/>
      <c r="G16" s="23"/>
      <c r="H16" s="11"/>
      <c r="I16" s="11"/>
    </row>
    <row r="17" spans="1:9" s="6" customFormat="1" ht="20.100000000000001" customHeight="1" x14ac:dyDescent="0.55000000000000004">
      <c r="A17" s="13"/>
      <c r="B17" s="72" t="s">
        <v>24</v>
      </c>
      <c r="C17" s="71"/>
      <c r="D17" s="71"/>
      <c r="E17" s="14"/>
      <c r="F17" s="15"/>
      <c r="G17" s="23"/>
      <c r="H17" s="11"/>
      <c r="I17" s="11"/>
    </row>
    <row r="18" spans="1:9" s="6" customFormat="1" ht="20.100000000000001" customHeight="1" x14ac:dyDescent="0.55000000000000004">
      <c r="A18" s="13"/>
      <c r="B18" s="72" t="s">
        <v>25</v>
      </c>
      <c r="C18" s="71"/>
      <c r="D18" s="71"/>
      <c r="E18" s="14"/>
      <c r="F18" s="15"/>
      <c r="G18" s="23"/>
      <c r="H18" s="11"/>
      <c r="I18" s="11"/>
    </row>
    <row r="19" spans="1:9" s="6" customFormat="1" ht="20.100000000000001" customHeight="1" x14ac:dyDescent="0.55000000000000004">
      <c r="A19" s="13"/>
      <c r="B19" s="72" t="s">
        <v>91</v>
      </c>
      <c r="C19" s="71"/>
      <c r="D19" s="71"/>
      <c r="E19" s="14"/>
      <c r="F19" s="15"/>
      <c r="G19" s="23"/>
      <c r="H19" s="11"/>
      <c r="I19" s="11"/>
    </row>
    <row r="20" spans="1:9" s="6" customFormat="1" ht="20.100000000000001" customHeight="1" x14ac:dyDescent="0.55000000000000004">
      <c r="A20" s="24"/>
      <c r="B20" s="26" t="s">
        <v>26</v>
      </c>
      <c r="C20" s="142" t="s">
        <v>11</v>
      </c>
      <c r="D20" s="25"/>
      <c r="E20" s="143">
        <f>SUM(E11:E19)</f>
        <v>1985756.1939912799</v>
      </c>
      <c r="F20" s="26"/>
      <c r="G20" s="23"/>
      <c r="H20" s="11"/>
      <c r="I20" s="11"/>
    </row>
    <row r="21" spans="1:9" s="6" customFormat="1" ht="21.95" customHeight="1" x14ac:dyDescent="0.55000000000000004">
      <c r="A21" s="73"/>
      <c r="B21" s="27"/>
      <c r="C21" s="144" t="s">
        <v>184</v>
      </c>
      <c r="D21" s="16"/>
      <c r="E21" s="17">
        <v>1985000</v>
      </c>
      <c r="F21" s="86"/>
      <c r="G21" s="23"/>
      <c r="H21" s="11"/>
      <c r="I21" s="11"/>
    </row>
    <row r="22" spans="1:9" s="6" customFormat="1" ht="12.75" customHeight="1" x14ac:dyDescent="0.55000000000000004">
      <c r="A22" s="74"/>
      <c r="B22" s="18"/>
      <c r="C22" s="19"/>
      <c r="D22" s="19"/>
      <c r="E22" s="19"/>
      <c r="F22" s="28"/>
      <c r="G22" s="23"/>
      <c r="H22" s="11"/>
      <c r="I22" s="11"/>
    </row>
    <row r="23" spans="1:9" s="6" customFormat="1" ht="12.75" customHeight="1" x14ac:dyDescent="0.55000000000000004">
      <c r="A23" s="20"/>
      <c r="B23" s="118"/>
      <c r="C23" s="20"/>
      <c r="D23" s="20"/>
      <c r="E23" s="20"/>
      <c r="F23" s="9"/>
      <c r="G23" s="23"/>
      <c r="H23" s="11"/>
      <c r="I23" s="11"/>
    </row>
    <row r="24" spans="1:9" s="6" customFormat="1" x14ac:dyDescent="0.55000000000000004">
      <c r="A24" s="149" t="s">
        <v>81</v>
      </c>
      <c r="B24" s="149"/>
      <c r="C24" s="149"/>
      <c r="D24" s="148" t="s">
        <v>82</v>
      </c>
      <c r="E24" s="148"/>
      <c r="F24" s="148"/>
      <c r="G24" s="23"/>
      <c r="H24" s="11"/>
      <c r="I24" s="11"/>
    </row>
    <row r="25" spans="1:9" x14ac:dyDescent="0.55000000000000004">
      <c r="B25" s="39" t="s">
        <v>100</v>
      </c>
      <c r="D25" s="5"/>
      <c r="E25" s="5"/>
      <c r="I25" s="5"/>
    </row>
    <row r="26" spans="1:9" x14ac:dyDescent="0.55000000000000004">
      <c r="B26" s="39"/>
      <c r="D26" s="5"/>
      <c r="E26" s="5"/>
      <c r="I26" s="5"/>
    </row>
    <row r="27" spans="1:9" x14ac:dyDescent="0.55000000000000004">
      <c r="B27" s="4"/>
      <c r="C27" s="109"/>
      <c r="D27" s="122" t="s">
        <v>109</v>
      </c>
      <c r="E27" s="122"/>
      <c r="G27" s="4"/>
      <c r="H27" s="4"/>
    </row>
    <row r="28" spans="1:9" x14ac:dyDescent="0.55000000000000004">
      <c r="A28" s="120" t="s">
        <v>93</v>
      </c>
      <c r="B28" s="120"/>
      <c r="C28" s="120"/>
      <c r="D28" s="123" t="s">
        <v>97</v>
      </c>
      <c r="E28" s="120"/>
      <c r="G28" s="122"/>
      <c r="H28" s="122"/>
    </row>
    <row r="29" spans="1:9" x14ac:dyDescent="0.55000000000000004">
      <c r="A29" s="125" t="s">
        <v>92</v>
      </c>
      <c r="B29" s="125"/>
      <c r="C29" s="125"/>
      <c r="D29" s="124" t="s">
        <v>104</v>
      </c>
      <c r="E29" s="124"/>
      <c r="G29" s="123"/>
      <c r="H29" s="123"/>
    </row>
    <row r="30" spans="1:9" x14ac:dyDescent="0.55000000000000004">
      <c r="A30" s="4"/>
      <c r="B30" s="4"/>
      <c r="C30" s="109"/>
      <c r="G30" s="127"/>
      <c r="H30" s="127"/>
    </row>
    <row r="31" spans="1:9" x14ac:dyDescent="0.55000000000000004">
      <c r="A31" s="120" t="s">
        <v>94</v>
      </c>
      <c r="B31" s="120"/>
      <c r="C31" s="120"/>
      <c r="D31" s="122" t="s">
        <v>36</v>
      </c>
      <c r="E31" s="122"/>
      <c r="G31" s="8"/>
    </row>
    <row r="32" spans="1:9" x14ac:dyDescent="0.55000000000000004">
      <c r="A32" s="120" t="s">
        <v>113</v>
      </c>
      <c r="B32" s="131"/>
      <c r="C32" s="131"/>
      <c r="D32" s="128" t="s">
        <v>98</v>
      </c>
      <c r="E32" s="128"/>
      <c r="G32" s="122"/>
      <c r="H32" s="122"/>
    </row>
    <row r="33" spans="1:9" x14ac:dyDescent="0.55000000000000004">
      <c r="D33" s="129" t="s">
        <v>99</v>
      </c>
      <c r="E33" s="129"/>
      <c r="G33" s="128"/>
      <c r="H33" s="128"/>
    </row>
    <row r="34" spans="1:9" x14ac:dyDescent="0.55000000000000004">
      <c r="A34" s="120" t="s">
        <v>95</v>
      </c>
      <c r="B34" s="120"/>
      <c r="C34" s="120"/>
      <c r="G34" s="129"/>
      <c r="H34" s="129"/>
    </row>
    <row r="35" spans="1:9" x14ac:dyDescent="0.55000000000000004">
      <c r="A35" s="120" t="s">
        <v>101</v>
      </c>
      <c r="B35" s="120"/>
      <c r="C35" s="120"/>
      <c r="D35" s="122" t="s">
        <v>38</v>
      </c>
      <c r="E35" s="122"/>
    </row>
    <row r="36" spans="1:9" x14ac:dyDescent="0.55000000000000004">
      <c r="A36" s="4"/>
      <c r="B36" s="4"/>
      <c r="C36" s="110"/>
      <c r="D36" s="120" t="s">
        <v>106</v>
      </c>
      <c r="E36" s="131"/>
      <c r="G36" s="122"/>
      <c r="H36" s="122"/>
    </row>
    <row r="37" spans="1:9" x14ac:dyDescent="0.55000000000000004">
      <c r="A37" s="123"/>
      <c r="B37" s="123"/>
      <c r="C37" s="109"/>
      <c r="D37" s="121" t="s">
        <v>105</v>
      </c>
      <c r="E37" s="130"/>
      <c r="G37" s="126"/>
      <c r="H37" s="126"/>
    </row>
    <row r="38" spans="1:9" x14ac:dyDescent="0.55000000000000004">
      <c r="A38" s="120" t="s">
        <v>96</v>
      </c>
      <c r="B38" s="120"/>
      <c r="C38" s="120"/>
      <c r="G38" s="130"/>
      <c r="H38" s="130"/>
    </row>
    <row r="39" spans="1:9" x14ac:dyDescent="0.55000000000000004">
      <c r="A39" s="120" t="s">
        <v>102</v>
      </c>
      <c r="B39" s="120"/>
      <c r="C39" s="120"/>
      <c r="D39" s="122" t="s">
        <v>38</v>
      </c>
      <c r="E39" s="122"/>
    </row>
    <row r="40" spans="1:9" x14ac:dyDescent="0.55000000000000004">
      <c r="A40" s="120" t="s">
        <v>103</v>
      </c>
      <c r="B40" s="120"/>
      <c r="C40" s="120"/>
      <c r="D40" s="131" t="s">
        <v>107</v>
      </c>
      <c r="E40" s="126"/>
      <c r="G40" s="122"/>
      <c r="H40" s="122"/>
    </row>
    <row r="41" spans="1:9" ht="23.25" customHeight="1" x14ac:dyDescent="0.55000000000000004">
      <c r="A41" s="4"/>
      <c r="B41" s="4"/>
      <c r="D41" s="124" t="s">
        <v>111</v>
      </c>
      <c r="E41" s="130"/>
      <c r="G41" s="126"/>
      <c r="H41" s="126"/>
      <c r="I41" s="8"/>
    </row>
    <row r="42" spans="1:9" ht="24" customHeight="1" x14ac:dyDescent="0.55000000000000004">
      <c r="G42" s="130"/>
      <c r="H42" s="130"/>
    </row>
    <row r="43" spans="1:9" ht="24" customHeight="1" x14ac:dyDescent="0.55000000000000004">
      <c r="D43" s="122" t="s">
        <v>38</v>
      </c>
      <c r="E43" s="122"/>
    </row>
    <row r="44" spans="1:9" ht="24" customHeight="1" x14ac:dyDescent="0.55000000000000004">
      <c r="D44" s="120" t="s">
        <v>108</v>
      </c>
      <c r="E44" s="126"/>
      <c r="G44" s="122"/>
      <c r="H44" s="122"/>
    </row>
    <row r="45" spans="1:9" ht="24" customHeight="1" x14ac:dyDescent="0.55000000000000004">
      <c r="D45" s="124" t="s">
        <v>110</v>
      </c>
      <c r="E45" s="121"/>
      <c r="G45" s="126"/>
      <c r="H45" s="126"/>
    </row>
    <row r="46" spans="1:9" ht="24" customHeight="1" x14ac:dyDescent="0.55000000000000004">
      <c r="G46" s="130"/>
      <c r="H46" s="130"/>
    </row>
  </sheetData>
  <mergeCells count="10">
    <mergeCell ref="F9:F10"/>
    <mergeCell ref="A7:D7"/>
    <mergeCell ref="D24:F24"/>
    <mergeCell ref="A24:C24"/>
    <mergeCell ref="A1:E1"/>
    <mergeCell ref="E9:E10"/>
    <mergeCell ref="A9:A10"/>
    <mergeCell ref="C9:C10"/>
    <mergeCell ref="D9:D10"/>
    <mergeCell ref="B9:B10"/>
  </mergeCells>
  <phoneticPr fontId="0" type="noConversion"/>
  <printOptions horizontalCentered="1"/>
  <pageMargins left="0.3" right="0.16" top="0.55118110236220474" bottom="0.19685039370078741" header="0.74803149606299213" footer="0.19685039370078741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"/>
  <sheetViews>
    <sheetView showGridLines="0" view="pageBreakPreview" topLeftCell="A94" zoomScaleSheetLayoutView="100" workbookViewId="0">
      <selection activeCell="C103" sqref="C103"/>
    </sheetView>
  </sheetViews>
  <sheetFormatPr defaultRowHeight="24" customHeight="1" x14ac:dyDescent="0.2"/>
  <cols>
    <col min="1" max="1" width="5.85546875" style="61" customWidth="1"/>
    <col min="2" max="2" width="49.5703125" style="30" customWidth="1"/>
    <col min="3" max="3" width="9.5703125" style="101" customWidth="1"/>
    <col min="4" max="4" width="7.85546875" style="48" customWidth="1"/>
    <col min="5" max="5" width="11" style="46" customWidth="1"/>
    <col min="6" max="6" width="12.42578125" style="46" bestFit="1" customWidth="1"/>
    <col min="7" max="7" width="10.28515625" style="46" customWidth="1"/>
    <col min="8" max="8" width="11.28515625" style="46" customWidth="1"/>
    <col min="9" max="9" width="14.28515625" style="46" customWidth="1"/>
    <col min="10" max="10" width="11" style="30" bestFit="1" customWidth="1"/>
    <col min="11" max="11" width="17.140625" style="68" customWidth="1"/>
    <col min="12" max="12" width="13.42578125" style="68" customWidth="1"/>
    <col min="13" max="13" width="6.42578125" style="68" customWidth="1"/>
    <col min="14" max="14" width="15.140625" style="68" customWidth="1"/>
    <col min="15" max="16" width="6.42578125" style="68" customWidth="1"/>
    <col min="17" max="17" width="9.140625" style="68"/>
    <col min="18" max="16384" width="9.140625" style="30"/>
  </cols>
  <sheetData>
    <row r="1" spans="1:17" ht="13.5" customHeight="1" x14ac:dyDescent="0.2"/>
    <row r="2" spans="1:17" ht="19.5" customHeight="1" x14ac:dyDescent="0.2">
      <c r="A2" s="87" t="s">
        <v>17</v>
      </c>
      <c r="B2" s="29"/>
      <c r="C2" s="102"/>
      <c r="D2" s="29"/>
      <c r="E2" s="29"/>
      <c r="F2" s="29"/>
      <c r="G2" s="29"/>
      <c r="H2" s="29"/>
      <c r="I2" s="156" t="s">
        <v>34</v>
      </c>
      <c r="J2" s="156"/>
    </row>
    <row r="3" spans="1:17" ht="21" customHeight="1" x14ac:dyDescent="0.2">
      <c r="A3" s="54" t="s">
        <v>87</v>
      </c>
      <c r="B3" s="29"/>
      <c r="C3" s="103"/>
      <c r="D3" s="47"/>
      <c r="E3" s="29"/>
      <c r="F3" s="29"/>
      <c r="G3" s="29"/>
      <c r="H3" s="29"/>
      <c r="I3" s="48" t="s">
        <v>15</v>
      </c>
      <c r="J3" s="31" t="s">
        <v>40</v>
      </c>
    </row>
    <row r="4" spans="1:17" ht="21" customHeight="1" x14ac:dyDescent="0.2">
      <c r="A4" s="54" t="s">
        <v>115</v>
      </c>
      <c r="B4" s="29"/>
      <c r="C4" s="103"/>
      <c r="D4" s="47"/>
      <c r="E4" s="29"/>
      <c r="F4" s="29"/>
      <c r="G4" s="29"/>
      <c r="H4" s="29"/>
      <c r="I4" s="29"/>
    </row>
    <row r="5" spans="1:17" ht="21" customHeight="1" x14ac:dyDescent="0.2">
      <c r="A5" s="54" t="s">
        <v>116</v>
      </c>
      <c r="E5" s="30"/>
      <c r="F5" s="30"/>
      <c r="G5" s="30"/>
      <c r="H5" s="30"/>
      <c r="I5" s="30"/>
      <c r="L5" s="116"/>
      <c r="M5" s="116"/>
      <c r="N5" s="116"/>
      <c r="O5" s="116"/>
      <c r="P5" s="116"/>
      <c r="Q5" s="116"/>
    </row>
    <row r="6" spans="1:17" ht="21" customHeight="1" x14ac:dyDescent="0.2">
      <c r="A6" s="55"/>
      <c r="B6" s="20"/>
      <c r="C6" s="104"/>
      <c r="D6" s="49"/>
      <c r="E6" s="20"/>
      <c r="F6" s="20"/>
      <c r="G6" s="157" t="s">
        <v>118</v>
      </c>
      <c r="H6" s="157"/>
      <c r="I6" s="157"/>
      <c r="J6" s="157"/>
      <c r="L6" s="116"/>
      <c r="M6" s="116"/>
      <c r="N6" s="116"/>
      <c r="O6" s="116"/>
      <c r="P6" s="116"/>
      <c r="Q6" s="116"/>
    </row>
    <row r="7" spans="1:17" ht="15" customHeight="1" x14ac:dyDescent="0.2">
      <c r="A7" s="56"/>
      <c r="B7" s="19"/>
      <c r="C7" s="105"/>
      <c r="D7" s="50"/>
      <c r="E7" s="19"/>
      <c r="F7" s="19"/>
      <c r="G7" s="19"/>
      <c r="H7" s="19"/>
      <c r="I7" s="158" t="s">
        <v>19</v>
      </c>
      <c r="J7" s="158"/>
      <c r="L7" s="116"/>
      <c r="M7" s="116"/>
      <c r="N7" s="116"/>
      <c r="O7" s="116"/>
      <c r="P7" s="116"/>
      <c r="Q7" s="116"/>
    </row>
    <row r="8" spans="1:17" s="29" customFormat="1" ht="21" customHeight="1" x14ac:dyDescent="0.2">
      <c r="A8" s="164" t="s">
        <v>0</v>
      </c>
      <c r="B8" s="160" t="s">
        <v>1</v>
      </c>
      <c r="C8" s="159" t="s">
        <v>2</v>
      </c>
      <c r="D8" s="160" t="s">
        <v>3</v>
      </c>
      <c r="E8" s="161" t="s">
        <v>6</v>
      </c>
      <c r="F8" s="162"/>
      <c r="G8" s="163" t="s">
        <v>7</v>
      </c>
      <c r="H8" s="163"/>
      <c r="I8" s="75" t="s">
        <v>16</v>
      </c>
      <c r="J8" s="155" t="s">
        <v>10</v>
      </c>
      <c r="K8" s="76"/>
      <c r="L8" s="113"/>
      <c r="M8" s="113"/>
      <c r="N8" s="113"/>
      <c r="O8" s="113"/>
      <c r="P8" s="113"/>
      <c r="Q8" s="113"/>
    </row>
    <row r="9" spans="1:17" s="29" customFormat="1" ht="17.25" customHeight="1" x14ac:dyDescent="0.2">
      <c r="A9" s="164"/>
      <c r="B9" s="160"/>
      <c r="C9" s="159"/>
      <c r="D9" s="160"/>
      <c r="E9" s="112" t="s">
        <v>4</v>
      </c>
      <c r="F9" s="112" t="s">
        <v>5</v>
      </c>
      <c r="G9" s="112" t="s">
        <v>4</v>
      </c>
      <c r="H9" s="112" t="s">
        <v>5</v>
      </c>
      <c r="I9" s="75" t="s">
        <v>35</v>
      </c>
      <c r="J9" s="155"/>
      <c r="K9" s="76"/>
      <c r="L9" s="113"/>
      <c r="M9" s="113"/>
      <c r="N9" s="38"/>
      <c r="O9" s="113"/>
      <c r="P9" s="113"/>
      <c r="Q9" s="113"/>
    </row>
    <row r="10" spans="1:17" s="29" customFormat="1" ht="19.5" customHeight="1" x14ac:dyDescent="0.2">
      <c r="A10" s="62">
        <v>1</v>
      </c>
      <c r="B10" s="65" t="s">
        <v>117</v>
      </c>
      <c r="C10" s="106"/>
      <c r="D10" s="51"/>
      <c r="E10" s="64"/>
      <c r="F10" s="64"/>
      <c r="G10" s="64"/>
      <c r="H10" s="64"/>
      <c r="I10" s="64"/>
      <c r="J10" s="64"/>
      <c r="K10" s="76"/>
      <c r="L10" s="113"/>
      <c r="M10" s="113"/>
      <c r="N10" s="113"/>
      <c r="O10" s="113"/>
      <c r="P10" s="114"/>
      <c r="Q10" s="113"/>
    </row>
    <row r="11" spans="1:17" s="29" customFormat="1" ht="19.5" customHeight="1" x14ac:dyDescent="0.2">
      <c r="A11" s="57">
        <v>1.1000000000000001</v>
      </c>
      <c r="B11" s="33" t="s">
        <v>41</v>
      </c>
      <c r="C11" s="92">
        <v>1</v>
      </c>
      <c r="D11" s="63" t="s">
        <v>43</v>
      </c>
      <c r="E11" s="32">
        <v>0</v>
      </c>
      <c r="F11" s="32">
        <f>SUM(E11*C11)</f>
        <v>0</v>
      </c>
      <c r="G11" s="32">
        <v>5000</v>
      </c>
      <c r="H11" s="32">
        <f>C11*G11</f>
        <v>5000</v>
      </c>
      <c r="I11" s="32">
        <f>SUM(H11+F11)</f>
        <v>5000</v>
      </c>
      <c r="J11" s="32"/>
      <c r="K11" s="76"/>
      <c r="L11" s="113"/>
      <c r="M11" s="115"/>
      <c r="N11" s="113"/>
      <c r="O11" s="113"/>
      <c r="P11" s="113"/>
      <c r="Q11" s="113"/>
    </row>
    <row r="12" spans="1:17" s="29" customFormat="1" ht="19.5" customHeight="1" x14ac:dyDescent="0.2">
      <c r="A12" s="57">
        <v>1.2</v>
      </c>
      <c r="B12" s="33" t="s">
        <v>42</v>
      </c>
      <c r="C12" s="92">
        <v>20</v>
      </c>
      <c r="D12" s="63" t="s">
        <v>31</v>
      </c>
      <c r="E12" s="32">
        <v>0</v>
      </c>
      <c r="F12" s="32">
        <f>SUM(E12*C12)</f>
        <v>0</v>
      </c>
      <c r="G12" s="32">
        <v>125</v>
      </c>
      <c r="H12" s="32">
        <f>C12*G12</f>
        <v>2500</v>
      </c>
      <c r="I12" s="84">
        <f>SUM(H12+F12)</f>
        <v>2500</v>
      </c>
      <c r="J12" s="32"/>
      <c r="K12" s="76"/>
      <c r="L12" s="113"/>
      <c r="M12" s="115"/>
      <c r="N12" s="113"/>
      <c r="O12" s="113"/>
      <c r="P12" s="113"/>
      <c r="Q12" s="113"/>
    </row>
    <row r="13" spans="1:17" s="29" customFormat="1" ht="19.5" customHeight="1" x14ac:dyDescent="0.2">
      <c r="A13" s="57">
        <v>1.3</v>
      </c>
      <c r="B13" s="91" t="s">
        <v>88</v>
      </c>
      <c r="C13" s="92">
        <v>200</v>
      </c>
      <c r="D13" s="63" t="s">
        <v>31</v>
      </c>
      <c r="E13" s="32">
        <v>80</v>
      </c>
      <c r="F13" s="32">
        <f>SUM(E13*C13)</f>
        <v>16000</v>
      </c>
      <c r="G13" s="32">
        <v>99</v>
      </c>
      <c r="H13" s="32">
        <f>C13*G13</f>
        <v>19800</v>
      </c>
      <c r="I13" s="32">
        <f>SUM(H13+F13)</f>
        <v>35800</v>
      </c>
      <c r="J13" s="32"/>
      <c r="K13" s="76"/>
      <c r="L13" s="113"/>
      <c r="M13" s="115"/>
      <c r="N13" s="113"/>
      <c r="O13" s="113"/>
      <c r="P13" s="113"/>
      <c r="Q13" s="113"/>
    </row>
    <row r="14" spans="1:17" s="29" customFormat="1" ht="19.5" customHeight="1" thickBot="1" x14ac:dyDescent="0.25">
      <c r="A14" s="57"/>
      <c r="B14" s="51" t="s">
        <v>86</v>
      </c>
      <c r="C14" s="92"/>
      <c r="D14" s="63"/>
      <c r="E14" s="32"/>
      <c r="F14" s="32"/>
      <c r="G14" s="32"/>
      <c r="H14" s="32"/>
      <c r="I14" s="95">
        <f>SUM(I11:I13)</f>
        <v>43300</v>
      </c>
      <c r="J14" s="32"/>
      <c r="K14" s="76"/>
      <c r="L14" s="113"/>
      <c r="M14" s="115"/>
      <c r="N14" s="113"/>
      <c r="O14" s="113"/>
      <c r="P14" s="113"/>
      <c r="Q14" s="113"/>
    </row>
    <row r="15" spans="1:17" s="29" customFormat="1" ht="19.5" customHeight="1" thickTop="1" x14ac:dyDescent="0.2">
      <c r="A15" s="89">
        <v>2</v>
      </c>
      <c r="B15" s="90" t="s">
        <v>44</v>
      </c>
      <c r="C15" s="92"/>
      <c r="D15" s="63"/>
      <c r="E15" s="32"/>
      <c r="F15" s="32"/>
      <c r="G15" s="32"/>
      <c r="H15" s="32"/>
      <c r="I15" s="81"/>
      <c r="J15" s="32"/>
      <c r="K15" s="76"/>
      <c r="L15" s="113"/>
      <c r="M15" s="115"/>
      <c r="N15" s="113"/>
      <c r="O15" s="113"/>
      <c r="P15" s="113"/>
      <c r="Q15" s="113"/>
    </row>
    <row r="16" spans="1:17" s="29" customFormat="1" ht="19.5" customHeight="1" x14ac:dyDescent="0.2">
      <c r="A16" s="57">
        <v>2.1</v>
      </c>
      <c r="B16" s="33" t="s">
        <v>46</v>
      </c>
      <c r="C16" s="92">
        <v>43</v>
      </c>
      <c r="D16" s="63" t="s">
        <v>31</v>
      </c>
      <c r="E16" s="32">
        <v>2056.0700000000002</v>
      </c>
      <c r="F16" s="32">
        <f>SUM(E16*C16)</f>
        <v>88411.010000000009</v>
      </c>
      <c r="G16" s="32">
        <v>306</v>
      </c>
      <c r="H16" s="32">
        <f>C16*G16</f>
        <v>13158</v>
      </c>
      <c r="I16" s="32">
        <f>SUM(H16+F16)</f>
        <v>101569.01000000001</v>
      </c>
      <c r="J16" s="32"/>
      <c r="K16" s="76"/>
      <c r="L16" s="113"/>
      <c r="M16" s="115"/>
      <c r="N16" s="113"/>
      <c r="O16" s="113"/>
      <c r="P16" s="113"/>
      <c r="Q16" s="113"/>
    </row>
    <row r="17" spans="1:17" s="29" customFormat="1" ht="19.5" customHeight="1" x14ac:dyDescent="0.2">
      <c r="A17" s="57"/>
      <c r="B17" s="33" t="s">
        <v>45</v>
      </c>
      <c r="C17" s="92"/>
      <c r="D17" s="63"/>
      <c r="E17" s="32"/>
      <c r="F17" s="32"/>
      <c r="G17" s="32"/>
      <c r="H17" s="32"/>
      <c r="I17" s="32"/>
      <c r="J17" s="32"/>
      <c r="K17" s="76"/>
      <c r="L17" s="76"/>
      <c r="M17" s="76"/>
      <c r="N17" s="76"/>
      <c r="O17" s="76"/>
      <c r="P17" s="77"/>
      <c r="Q17" s="76"/>
    </row>
    <row r="18" spans="1:17" s="29" customFormat="1" ht="19.5" customHeight="1" x14ac:dyDescent="0.2">
      <c r="A18" s="57">
        <v>2.2000000000000002</v>
      </c>
      <c r="B18" s="33" t="s">
        <v>27</v>
      </c>
      <c r="C18" s="92">
        <v>2</v>
      </c>
      <c r="D18" s="63" t="s">
        <v>31</v>
      </c>
      <c r="E18" s="32">
        <v>1700</v>
      </c>
      <c r="F18" s="32">
        <f t="shared" ref="F18:F66" si="0">SUM(E18*C18)</f>
        <v>3400</v>
      </c>
      <c r="G18" s="32">
        <v>398</v>
      </c>
      <c r="H18" s="32">
        <f t="shared" ref="H18:H66" si="1">C18*G18</f>
        <v>796</v>
      </c>
      <c r="I18" s="32">
        <f t="shared" ref="I18:I28" si="2">SUM(H18+F18)</f>
        <v>4196</v>
      </c>
      <c r="J18" s="53"/>
      <c r="K18" s="76"/>
      <c r="L18" s="76"/>
      <c r="M18" s="76"/>
      <c r="N18" s="76"/>
      <c r="O18" s="76"/>
      <c r="P18" s="77"/>
      <c r="Q18" s="76"/>
    </row>
    <row r="19" spans="1:17" s="29" customFormat="1" ht="19.5" customHeight="1" x14ac:dyDescent="0.2">
      <c r="A19" s="83">
        <v>2.2999999999999998</v>
      </c>
      <c r="B19" s="33" t="s">
        <v>13</v>
      </c>
      <c r="C19" s="92">
        <v>24.5</v>
      </c>
      <c r="D19" s="63" t="s">
        <v>31</v>
      </c>
      <c r="E19" s="137">
        <v>677.57</v>
      </c>
      <c r="F19" s="32">
        <f t="shared" si="0"/>
        <v>16600.465</v>
      </c>
      <c r="G19" s="32">
        <v>99</v>
      </c>
      <c r="H19" s="32">
        <f t="shared" si="1"/>
        <v>2425.5</v>
      </c>
      <c r="I19" s="32">
        <f t="shared" si="2"/>
        <v>19025.965</v>
      </c>
      <c r="J19" s="53"/>
      <c r="K19" s="76"/>
      <c r="L19" s="76"/>
      <c r="M19" s="76"/>
      <c r="N19" s="76"/>
      <c r="O19" s="76"/>
      <c r="P19" s="77"/>
      <c r="Q19" s="76"/>
    </row>
    <row r="20" spans="1:17" s="29" customFormat="1" ht="19.5" customHeight="1" x14ac:dyDescent="0.2">
      <c r="A20" s="57">
        <v>2.4</v>
      </c>
      <c r="B20" s="33" t="s">
        <v>134</v>
      </c>
      <c r="C20" s="135">
        <v>132.72</v>
      </c>
      <c r="D20" s="63" t="s">
        <v>14</v>
      </c>
      <c r="E20" s="137">
        <v>20.07</v>
      </c>
      <c r="F20" s="32">
        <f t="shared" si="0"/>
        <v>2663.6904</v>
      </c>
      <c r="G20" s="32">
        <v>3.3</v>
      </c>
      <c r="H20" s="32">
        <f t="shared" si="1"/>
        <v>437.976</v>
      </c>
      <c r="I20" s="32">
        <f t="shared" si="2"/>
        <v>3101.6664000000001</v>
      </c>
      <c r="J20" s="53"/>
      <c r="K20" s="76"/>
      <c r="L20" s="76"/>
      <c r="M20" s="76"/>
      <c r="N20" s="76"/>
      <c r="O20" s="76"/>
      <c r="P20" s="77"/>
      <c r="Q20" s="76"/>
    </row>
    <row r="21" spans="1:17" s="29" customFormat="1" ht="19.5" customHeight="1" x14ac:dyDescent="0.2">
      <c r="A21" s="57">
        <v>2.5</v>
      </c>
      <c r="B21" s="33" t="s">
        <v>141</v>
      </c>
      <c r="C21" s="135">
        <v>858</v>
      </c>
      <c r="D21" s="63" t="s">
        <v>14</v>
      </c>
      <c r="E21" s="137">
        <v>23.15</v>
      </c>
      <c r="F21" s="32">
        <f t="shared" si="0"/>
        <v>19862.699999999997</v>
      </c>
      <c r="G21" s="32">
        <v>3.3</v>
      </c>
      <c r="H21" s="32">
        <f t="shared" si="1"/>
        <v>2831.3999999999996</v>
      </c>
      <c r="I21" s="84">
        <f t="shared" si="2"/>
        <v>22694.1</v>
      </c>
      <c r="J21" s="53"/>
      <c r="K21" s="76"/>
      <c r="L21" s="76"/>
      <c r="M21" s="76"/>
      <c r="N21" s="76"/>
      <c r="O21" s="76"/>
      <c r="P21" s="77"/>
      <c r="Q21" s="76"/>
    </row>
    <row r="22" spans="1:17" s="29" customFormat="1" ht="19.5" customHeight="1" x14ac:dyDescent="0.2">
      <c r="A22" s="83">
        <v>2.6</v>
      </c>
      <c r="B22" s="33" t="s">
        <v>140</v>
      </c>
      <c r="C22" s="135">
        <v>44.91</v>
      </c>
      <c r="D22" s="80" t="s">
        <v>14</v>
      </c>
      <c r="E22" s="119">
        <v>24.34</v>
      </c>
      <c r="F22" s="81">
        <f t="shared" ref="F22" si="3">SUM(E22*C22)</f>
        <v>1093.1093999999998</v>
      </c>
      <c r="G22" s="81">
        <v>4.0999999999999996</v>
      </c>
      <c r="H22" s="81">
        <f t="shared" ref="H22" si="4">C22*G22</f>
        <v>184.13099999999997</v>
      </c>
      <c r="I22" s="32">
        <f t="shared" ref="I22" si="5">SUM(H22+F22)</f>
        <v>1277.2403999999997</v>
      </c>
      <c r="J22" s="79"/>
      <c r="K22" s="76"/>
      <c r="L22" s="76"/>
      <c r="M22" s="76"/>
      <c r="N22" s="76"/>
      <c r="O22" s="76"/>
      <c r="P22" s="77"/>
      <c r="Q22" s="76"/>
    </row>
    <row r="23" spans="1:17" s="29" customFormat="1" ht="19.5" customHeight="1" x14ac:dyDescent="0.2">
      <c r="A23" s="83">
        <v>2.7</v>
      </c>
      <c r="B23" s="33" t="s">
        <v>135</v>
      </c>
      <c r="C23" s="135">
        <v>151</v>
      </c>
      <c r="D23" s="80" t="s">
        <v>14</v>
      </c>
      <c r="E23" s="119">
        <v>22.31</v>
      </c>
      <c r="F23" s="81">
        <f t="shared" si="0"/>
        <v>3368.81</v>
      </c>
      <c r="G23" s="81">
        <v>4.0999999999999996</v>
      </c>
      <c r="H23" s="81">
        <f t="shared" si="1"/>
        <v>619.09999999999991</v>
      </c>
      <c r="I23" s="32">
        <f t="shared" si="2"/>
        <v>3987.91</v>
      </c>
      <c r="J23" s="79"/>
      <c r="K23" s="76"/>
      <c r="L23" s="76"/>
      <c r="M23" s="76"/>
      <c r="N23" s="76"/>
      <c r="O23" s="76"/>
      <c r="P23" s="77"/>
      <c r="Q23" s="76"/>
    </row>
    <row r="24" spans="1:17" s="29" customFormat="1" ht="19.5" customHeight="1" x14ac:dyDescent="0.2">
      <c r="A24" s="83">
        <v>2.8</v>
      </c>
      <c r="B24" s="91" t="s">
        <v>142</v>
      </c>
      <c r="C24" s="136">
        <v>294</v>
      </c>
      <c r="D24" s="80" t="s">
        <v>29</v>
      </c>
      <c r="E24" s="119">
        <v>27</v>
      </c>
      <c r="F24" s="81">
        <f t="shared" si="0"/>
        <v>7938</v>
      </c>
      <c r="G24" s="81">
        <v>5</v>
      </c>
      <c r="H24" s="81">
        <f t="shared" si="1"/>
        <v>1470</v>
      </c>
      <c r="I24" s="32">
        <f t="shared" si="2"/>
        <v>9408</v>
      </c>
      <c r="J24" s="79"/>
      <c r="K24" s="76"/>
      <c r="L24" s="76"/>
      <c r="M24" s="76"/>
      <c r="N24" s="76"/>
      <c r="O24" s="76"/>
      <c r="P24" s="77"/>
      <c r="Q24" s="76"/>
    </row>
    <row r="25" spans="1:17" s="29" customFormat="1" ht="19.5" customHeight="1" x14ac:dyDescent="0.2">
      <c r="A25" s="83">
        <v>2.9</v>
      </c>
      <c r="B25" s="91" t="s">
        <v>136</v>
      </c>
      <c r="C25" s="136">
        <v>34</v>
      </c>
      <c r="D25" s="80" t="s">
        <v>14</v>
      </c>
      <c r="E25" s="119">
        <v>43.61</v>
      </c>
      <c r="F25" s="81">
        <f t="shared" si="0"/>
        <v>1482.74</v>
      </c>
      <c r="G25" s="81">
        <v>0</v>
      </c>
      <c r="H25" s="81">
        <f t="shared" si="1"/>
        <v>0</v>
      </c>
      <c r="I25" s="32">
        <f t="shared" si="2"/>
        <v>1482.74</v>
      </c>
      <c r="J25" s="79"/>
      <c r="K25" s="76"/>
      <c r="L25" s="76"/>
      <c r="M25" s="76"/>
      <c r="N25" s="76"/>
      <c r="O25" s="76"/>
      <c r="P25" s="77"/>
      <c r="Q25" s="76"/>
    </row>
    <row r="26" spans="1:17" s="29" customFormat="1" ht="19.5" customHeight="1" x14ac:dyDescent="0.2">
      <c r="A26" s="93">
        <v>2.1</v>
      </c>
      <c r="B26" s="91" t="s">
        <v>137</v>
      </c>
      <c r="C26" s="136">
        <v>170</v>
      </c>
      <c r="D26" s="80" t="s">
        <v>29</v>
      </c>
      <c r="E26" s="81">
        <v>400</v>
      </c>
      <c r="F26" s="81">
        <f t="shared" si="0"/>
        <v>68000</v>
      </c>
      <c r="G26" s="81">
        <v>133</v>
      </c>
      <c r="H26" s="81">
        <f t="shared" si="1"/>
        <v>22610</v>
      </c>
      <c r="I26" s="84">
        <f t="shared" si="2"/>
        <v>90610</v>
      </c>
      <c r="J26" s="79"/>
      <c r="K26" s="76"/>
      <c r="L26" s="76"/>
      <c r="M26" s="76"/>
      <c r="N26" s="76"/>
      <c r="O26" s="76"/>
      <c r="P26" s="77"/>
      <c r="Q26" s="76"/>
    </row>
    <row r="27" spans="1:17" s="29" customFormat="1" ht="19.5" customHeight="1" x14ac:dyDescent="0.2">
      <c r="A27" s="93">
        <v>2.11</v>
      </c>
      <c r="B27" s="91" t="s">
        <v>83</v>
      </c>
      <c r="C27" s="136">
        <v>51</v>
      </c>
      <c r="D27" s="80" t="s">
        <v>29</v>
      </c>
      <c r="E27" s="81">
        <v>400</v>
      </c>
      <c r="F27" s="81">
        <f t="shared" si="0"/>
        <v>20400</v>
      </c>
      <c r="G27" s="81">
        <v>0</v>
      </c>
      <c r="H27" s="81">
        <f t="shared" si="1"/>
        <v>0</v>
      </c>
      <c r="I27" s="32">
        <f>SUM(H27+F27)</f>
        <v>20400</v>
      </c>
      <c r="J27" s="79"/>
      <c r="K27" s="76"/>
      <c r="L27" s="76"/>
      <c r="M27" s="76"/>
      <c r="N27" s="76"/>
      <c r="O27" s="76"/>
      <c r="P27" s="77"/>
      <c r="Q27" s="76"/>
    </row>
    <row r="28" spans="1:17" s="29" customFormat="1" ht="19.5" customHeight="1" x14ac:dyDescent="0.2">
      <c r="A28" s="93">
        <v>2.12</v>
      </c>
      <c r="B28" s="91" t="s">
        <v>138</v>
      </c>
      <c r="C28" s="136">
        <v>42.5</v>
      </c>
      <c r="D28" s="80" t="s">
        <v>14</v>
      </c>
      <c r="E28" s="119">
        <v>46.73</v>
      </c>
      <c r="F28" s="81">
        <f t="shared" si="0"/>
        <v>1986.0249999999999</v>
      </c>
      <c r="G28" s="81">
        <v>0</v>
      </c>
      <c r="H28" s="81">
        <f t="shared" si="1"/>
        <v>0</v>
      </c>
      <c r="I28" s="82">
        <f t="shared" si="2"/>
        <v>1986.0249999999999</v>
      </c>
      <c r="J28" s="79"/>
      <c r="K28" s="76"/>
      <c r="L28" s="76"/>
      <c r="M28" s="76"/>
      <c r="N28" s="76"/>
      <c r="O28" s="76"/>
      <c r="P28" s="77"/>
      <c r="Q28" s="76"/>
    </row>
    <row r="29" spans="1:17" s="29" customFormat="1" ht="19.5" customHeight="1" thickBot="1" x14ac:dyDescent="0.25">
      <c r="A29" s="83"/>
      <c r="B29" s="94" t="s">
        <v>47</v>
      </c>
      <c r="C29" s="96"/>
      <c r="D29" s="80"/>
      <c r="E29" s="81"/>
      <c r="F29" s="81"/>
      <c r="G29" s="81"/>
      <c r="H29" s="81"/>
      <c r="I29" s="95">
        <f>SUM(I18:I28)</f>
        <v>178169.64679999999</v>
      </c>
      <c r="J29" s="79"/>
      <c r="K29" s="76"/>
      <c r="L29" s="76"/>
      <c r="M29" s="76"/>
      <c r="N29" s="76"/>
      <c r="O29" s="76"/>
      <c r="P29" s="77"/>
      <c r="Q29" s="76"/>
    </row>
    <row r="30" spans="1:17" s="29" customFormat="1" ht="19.5" customHeight="1" thickTop="1" x14ac:dyDescent="0.2">
      <c r="A30" s="62">
        <v>3</v>
      </c>
      <c r="B30" s="65" t="s">
        <v>48</v>
      </c>
      <c r="C30" s="96"/>
      <c r="D30" s="80"/>
      <c r="E30" s="81"/>
      <c r="F30" s="81"/>
      <c r="G30" s="81"/>
      <c r="H30" s="81"/>
      <c r="I30" s="81"/>
      <c r="J30" s="79"/>
      <c r="K30" s="76"/>
      <c r="L30" s="76"/>
      <c r="M30" s="76"/>
      <c r="N30" s="76"/>
      <c r="O30" s="76"/>
      <c r="P30" s="77"/>
      <c r="Q30" s="76"/>
    </row>
    <row r="31" spans="1:17" s="29" customFormat="1" ht="19.5" customHeight="1" x14ac:dyDescent="0.2">
      <c r="A31" s="83">
        <v>3.1</v>
      </c>
      <c r="B31" s="97" t="s">
        <v>119</v>
      </c>
      <c r="C31" s="136">
        <v>495</v>
      </c>
      <c r="D31" s="80" t="s">
        <v>33</v>
      </c>
      <c r="E31" s="81">
        <v>67</v>
      </c>
      <c r="F31" s="81">
        <f t="shared" si="0"/>
        <v>33165</v>
      </c>
      <c r="G31" s="81">
        <v>45</v>
      </c>
      <c r="H31" s="81">
        <f t="shared" si="1"/>
        <v>22275</v>
      </c>
      <c r="I31" s="81">
        <f>SUM(F31+H31)</f>
        <v>55440</v>
      </c>
      <c r="J31" s="79"/>
      <c r="K31" s="76"/>
      <c r="L31" s="76"/>
      <c r="M31" s="76"/>
      <c r="N31" s="76"/>
      <c r="O31" s="76"/>
      <c r="P31" s="77"/>
      <c r="Q31" s="76"/>
    </row>
    <row r="32" spans="1:17" s="29" customFormat="1" ht="19.5" customHeight="1" x14ac:dyDescent="0.2">
      <c r="A32" s="83">
        <v>3.2</v>
      </c>
      <c r="B32" s="91" t="s">
        <v>139</v>
      </c>
      <c r="C32" s="96">
        <v>60</v>
      </c>
      <c r="D32" s="80" t="s">
        <v>33</v>
      </c>
      <c r="E32" s="81">
        <v>41</v>
      </c>
      <c r="F32" s="81">
        <f t="shared" si="0"/>
        <v>2460</v>
      </c>
      <c r="G32" s="81">
        <v>30</v>
      </c>
      <c r="H32" s="81">
        <f t="shared" si="1"/>
        <v>1800</v>
      </c>
      <c r="I32" s="81">
        <f t="shared" ref="I32:I42" si="6">SUM(F32+H32)</f>
        <v>4260</v>
      </c>
      <c r="J32" s="79"/>
      <c r="K32" s="76"/>
      <c r="L32" s="76"/>
      <c r="M32" s="76"/>
      <c r="N32" s="76"/>
      <c r="O32" s="76"/>
      <c r="P32" s="77"/>
      <c r="Q32" s="76"/>
    </row>
    <row r="33" spans="1:17" s="29" customFormat="1" ht="19.5" customHeight="1" x14ac:dyDescent="0.2">
      <c r="A33" s="83">
        <v>3.3</v>
      </c>
      <c r="B33" s="91" t="s">
        <v>79</v>
      </c>
      <c r="C33" s="96">
        <v>96</v>
      </c>
      <c r="D33" s="80" t="s">
        <v>28</v>
      </c>
      <c r="E33" s="81">
        <v>625</v>
      </c>
      <c r="F33" s="81">
        <f t="shared" si="0"/>
        <v>60000</v>
      </c>
      <c r="G33" s="81">
        <v>0</v>
      </c>
      <c r="H33" s="81">
        <f t="shared" si="1"/>
        <v>0</v>
      </c>
      <c r="I33" s="81">
        <f t="shared" si="6"/>
        <v>60000</v>
      </c>
      <c r="J33" s="79"/>
      <c r="K33" s="76"/>
      <c r="L33" s="76"/>
      <c r="M33" s="76"/>
      <c r="N33" s="76"/>
      <c r="O33" s="76"/>
      <c r="P33" s="77"/>
      <c r="Q33" s="76"/>
    </row>
    <row r="34" spans="1:17" s="29" customFormat="1" ht="19.5" customHeight="1" x14ac:dyDescent="0.2">
      <c r="A34" s="83">
        <v>3.4</v>
      </c>
      <c r="B34" s="91" t="s">
        <v>120</v>
      </c>
      <c r="C34" s="96">
        <v>40</v>
      </c>
      <c r="D34" s="80" t="s">
        <v>28</v>
      </c>
      <c r="E34" s="81">
        <v>645</v>
      </c>
      <c r="F34" s="81">
        <f t="shared" si="0"/>
        <v>25800</v>
      </c>
      <c r="G34" s="81">
        <v>0</v>
      </c>
      <c r="H34" s="81">
        <f t="shared" si="1"/>
        <v>0</v>
      </c>
      <c r="I34" s="81">
        <f t="shared" si="6"/>
        <v>25800</v>
      </c>
      <c r="J34" s="79"/>
      <c r="K34" s="76"/>
      <c r="L34" s="76"/>
      <c r="M34" s="76"/>
      <c r="N34" s="76"/>
      <c r="O34" s="76"/>
      <c r="P34" s="77"/>
      <c r="Q34" s="76"/>
    </row>
    <row r="35" spans="1:17" s="29" customFormat="1" ht="19.5" customHeight="1" x14ac:dyDescent="0.2">
      <c r="A35" s="83">
        <v>3.5</v>
      </c>
      <c r="B35" s="91" t="s">
        <v>178</v>
      </c>
      <c r="C35" s="96">
        <v>28</v>
      </c>
      <c r="D35" s="80" t="s">
        <v>33</v>
      </c>
      <c r="E35" s="81">
        <v>70</v>
      </c>
      <c r="F35" s="81">
        <f t="shared" si="0"/>
        <v>1960</v>
      </c>
      <c r="G35" s="81"/>
      <c r="H35" s="81"/>
      <c r="I35" s="81">
        <f t="shared" si="6"/>
        <v>1960</v>
      </c>
      <c r="J35" s="79"/>
      <c r="K35" s="76"/>
      <c r="L35" s="76"/>
      <c r="M35" s="76"/>
      <c r="N35" s="76"/>
      <c r="O35" s="76"/>
      <c r="P35" s="77"/>
      <c r="Q35" s="76"/>
    </row>
    <row r="36" spans="1:17" s="29" customFormat="1" ht="19.5" customHeight="1" x14ac:dyDescent="0.2">
      <c r="A36" s="83">
        <v>3.6</v>
      </c>
      <c r="B36" s="91" t="s">
        <v>49</v>
      </c>
      <c r="C36" s="96">
        <v>45</v>
      </c>
      <c r="D36" s="80" t="s">
        <v>54</v>
      </c>
      <c r="E36" s="81">
        <v>57</v>
      </c>
      <c r="F36" s="81">
        <f t="shared" si="0"/>
        <v>2565</v>
      </c>
      <c r="G36" s="81">
        <v>73</v>
      </c>
      <c r="H36" s="81">
        <f t="shared" si="1"/>
        <v>3285</v>
      </c>
      <c r="I36" s="81">
        <f t="shared" si="6"/>
        <v>5850</v>
      </c>
      <c r="J36" s="79"/>
      <c r="K36" s="76"/>
      <c r="L36" s="76"/>
      <c r="M36" s="76"/>
      <c r="N36" s="76"/>
      <c r="O36" s="76"/>
      <c r="P36" s="77"/>
      <c r="Q36" s="76"/>
    </row>
    <row r="37" spans="1:17" s="29" customFormat="1" ht="19.5" customHeight="1" x14ac:dyDescent="0.2">
      <c r="A37" s="83">
        <v>3.7</v>
      </c>
      <c r="B37" s="91" t="s">
        <v>55</v>
      </c>
      <c r="C37" s="96">
        <v>45</v>
      </c>
      <c r="D37" s="80" t="s">
        <v>54</v>
      </c>
      <c r="E37" s="81">
        <v>82</v>
      </c>
      <c r="F37" s="81">
        <f t="shared" si="0"/>
        <v>3690</v>
      </c>
      <c r="G37" s="81">
        <v>73</v>
      </c>
      <c r="H37" s="81">
        <f t="shared" si="1"/>
        <v>3285</v>
      </c>
      <c r="I37" s="81">
        <f t="shared" si="6"/>
        <v>6975</v>
      </c>
      <c r="J37" s="79"/>
      <c r="K37" s="76"/>
      <c r="L37" s="76"/>
      <c r="M37" s="76"/>
      <c r="N37" s="76"/>
      <c r="O37" s="76"/>
      <c r="P37" s="77"/>
      <c r="Q37" s="76"/>
    </row>
    <row r="38" spans="1:17" s="29" customFormat="1" ht="19.5" customHeight="1" x14ac:dyDescent="0.2">
      <c r="A38" s="83">
        <v>3.8</v>
      </c>
      <c r="B38" s="91" t="s">
        <v>50</v>
      </c>
      <c r="C38" s="96">
        <v>25</v>
      </c>
      <c r="D38" s="80" t="s">
        <v>33</v>
      </c>
      <c r="E38" s="81">
        <v>4</v>
      </c>
      <c r="F38" s="81">
        <f t="shared" si="0"/>
        <v>100</v>
      </c>
      <c r="G38" s="81">
        <v>10</v>
      </c>
      <c r="H38" s="81">
        <f t="shared" si="1"/>
        <v>250</v>
      </c>
      <c r="I38" s="81">
        <f t="shared" si="6"/>
        <v>350</v>
      </c>
      <c r="J38" s="79"/>
      <c r="K38" s="76"/>
      <c r="L38" s="76"/>
      <c r="M38" s="76"/>
      <c r="N38" s="76"/>
      <c r="O38" s="76"/>
      <c r="P38" s="77"/>
      <c r="Q38" s="76"/>
    </row>
    <row r="39" spans="1:17" s="29" customFormat="1" ht="19.5" customHeight="1" x14ac:dyDescent="0.2">
      <c r="A39" s="83">
        <v>3.9</v>
      </c>
      <c r="B39" s="91" t="s">
        <v>51</v>
      </c>
      <c r="C39" s="96">
        <v>1</v>
      </c>
      <c r="D39" s="80" t="s">
        <v>43</v>
      </c>
      <c r="E39" s="81">
        <v>2500</v>
      </c>
      <c r="F39" s="81">
        <f t="shared" si="0"/>
        <v>2500</v>
      </c>
      <c r="G39" s="81">
        <v>0</v>
      </c>
      <c r="H39" s="81">
        <f t="shared" si="1"/>
        <v>0</v>
      </c>
      <c r="I39" s="81">
        <f t="shared" si="6"/>
        <v>2500</v>
      </c>
      <c r="J39" s="79"/>
      <c r="K39" s="76"/>
      <c r="L39" s="76"/>
      <c r="M39" s="76"/>
      <c r="N39" s="76"/>
      <c r="O39" s="76"/>
      <c r="P39" s="77"/>
      <c r="Q39" s="76"/>
    </row>
    <row r="40" spans="1:17" s="29" customFormat="1" ht="19.5" customHeight="1" x14ac:dyDescent="0.2">
      <c r="A40" s="93">
        <v>3.1</v>
      </c>
      <c r="B40" s="97" t="s">
        <v>52</v>
      </c>
      <c r="C40" s="96">
        <v>225</v>
      </c>
      <c r="D40" s="80" t="s">
        <v>29</v>
      </c>
      <c r="E40" s="81">
        <v>0</v>
      </c>
      <c r="F40" s="81">
        <f t="shared" si="0"/>
        <v>0</v>
      </c>
      <c r="G40" s="81">
        <v>140</v>
      </c>
      <c r="H40" s="81">
        <f t="shared" si="1"/>
        <v>31500</v>
      </c>
      <c r="I40" s="32">
        <f t="shared" si="6"/>
        <v>31500</v>
      </c>
      <c r="J40" s="79"/>
      <c r="K40" s="76"/>
      <c r="L40" s="76"/>
      <c r="M40" s="76"/>
      <c r="N40" s="76"/>
      <c r="O40" s="76"/>
      <c r="P40" s="77"/>
      <c r="Q40" s="76"/>
    </row>
    <row r="41" spans="1:17" s="29" customFormat="1" ht="19.5" customHeight="1" x14ac:dyDescent="0.2">
      <c r="A41" s="93">
        <v>3.11</v>
      </c>
      <c r="B41" s="97" t="s">
        <v>143</v>
      </c>
      <c r="C41" s="96">
        <v>56</v>
      </c>
      <c r="D41" s="80" t="s">
        <v>33</v>
      </c>
      <c r="E41" s="81">
        <v>85</v>
      </c>
      <c r="F41" s="81">
        <f t="shared" si="0"/>
        <v>4760</v>
      </c>
      <c r="G41" s="81"/>
      <c r="H41" s="81"/>
      <c r="I41" s="32">
        <f t="shared" si="6"/>
        <v>4760</v>
      </c>
      <c r="J41" s="79"/>
      <c r="K41" s="76"/>
      <c r="L41" s="76"/>
      <c r="M41" s="76"/>
      <c r="N41" s="76"/>
      <c r="O41" s="76"/>
      <c r="P41" s="77"/>
      <c r="Q41" s="76"/>
    </row>
    <row r="42" spans="1:17" s="29" customFormat="1" ht="19.5" customHeight="1" x14ac:dyDescent="0.2">
      <c r="A42" s="93">
        <v>3.12</v>
      </c>
      <c r="B42" s="97" t="s">
        <v>179</v>
      </c>
      <c r="C42" s="96">
        <v>10</v>
      </c>
      <c r="D42" s="80" t="s">
        <v>28</v>
      </c>
      <c r="E42" s="81">
        <v>443.93</v>
      </c>
      <c r="F42" s="81">
        <f t="shared" si="0"/>
        <v>4439.3</v>
      </c>
      <c r="G42" s="81"/>
      <c r="H42" s="81"/>
      <c r="I42" s="32">
        <f t="shared" si="6"/>
        <v>4439.3</v>
      </c>
      <c r="J42" s="79"/>
      <c r="K42" s="76"/>
      <c r="L42" s="76"/>
      <c r="M42" s="76"/>
      <c r="N42" s="76"/>
      <c r="O42" s="76"/>
      <c r="P42" s="77"/>
      <c r="Q42" s="76"/>
    </row>
    <row r="43" spans="1:17" s="29" customFormat="1" ht="19.5" customHeight="1" thickBot="1" x14ac:dyDescent="0.25">
      <c r="A43" s="62"/>
      <c r="B43" s="51" t="s">
        <v>53</v>
      </c>
      <c r="C43" s="96"/>
      <c r="D43" s="80"/>
      <c r="E43" s="81"/>
      <c r="F43" s="81"/>
      <c r="G43" s="81"/>
      <c r="H43" s="81"/>
      <c r="I43" s="141">
        <f>SUM(I31:I42)</f>
        <v>203834.3</v>
      </c>
      <c r="J43" s="79"/>
      <c r="K43" s="76"/>
      <c r="L43" s="76"/>
      <c r="M43" s="76"/>
      <c r="N43" s="76"/>
      <c r="O43" s="76"/>
      <c r="P43" s="77"/>
      <c r="Q43" s="76"/>
    </row>
    <row r="44" spans="1:17" s="29" customFormat="1" ht="19.5" customHeight="1" thickTop="1" x14ac:dyDescent="0.2">
      <c r="A44" s="62">
        <v>4</v>
      </c>
      <c r="B44" s="65" t="s">
        <v>56</v>
      </c>
      <c r="C44" s="96"/>
      <c r="D44" s="80"/>
      <c r="E44" s="81"/>
      <c r="F44" s="81"/>
      <c r="G44" s="81"/>
      <c r="H44" s="81"/>
      <c r="I44" s="81"/>
      <c r="J44" s="79"/>
      <c r="K44" s="76"/>
      <c r="L44" s="76"/>
      <c r="M44" s="76"/>
      <c r="N44" s="76"/>
      <c r="O44" s="76"/>
      <c r="P44" s="77"/>
      <c r="Q44" s="76"/>
    </row>
    <row r="45" spans="1:17" s="29" customFormat="1" ht="19.5" customHeight="1" x14ac:dyDescent="0.2">
      <c r="A45" s="83">
        <v>4.0999999999999996</v>
      </c>
      <c r="B45" s="91" t="s">
        <v>121</v>
      </c>
      <c r="C45" s="96"/>
      <c r="D45" s="80"/>
      <c r="E45" s="81"/>
      <c r="F45" s="81"/>
      <c r="G45" s="81"/>
      <c r="H45" s="81"/>
      <c r="I45" s="81"/>
      <c r="J45" s="79"/>
      <c r="K45" s="76"/>
      <c r="L45" s="76"/>
      <c r="M45" s="76"/>
      <c r="N45" s="76"/>
      <c r="O45" s="76"/>
      <c r="P45" s="77"/>
      <c r="Q45" s="76"/>
    </row>
    <row r="46" spans="1:17" s="29" customFormat="1" ht="19.5" customHeight="1" x14ac:dyDescent="0.2">
      <c r="A46" s="62"/>
      <c r="B46" s="91" t="s">
        <v>57</v>
      </c>
      <c r="C46" s="96">
        <v>294</v>
      </c>
      <c r="D46" s="80" t="s">
        <v>29</v>
      </c>
      <c r="E46" s="81">
        <v>400</v>
      </c>
      <c r="F46" s="81">
        <f t="shared" si="0"/>
        <v>117600</v>
      </c>
      <c r="G46" s="119">
        <v>222</v>
      </c>
      <c r="H46" s="81">
        <f t="shared" si="1"/>
        <v>65268</v>
      </c>
      <c r="I46" s="81">
        <f>SUM(F46+H46)</f>
        <v>182868</v>
      </c>
      <c r="J46" s="79"/>
      <c r="K46" s="76"/>
      <c r="L46" s="76"/>
      <c r="M46" s="76"/>
      <c r="N46" s="76"/>
      <c r="O46" s="76"/>
      <c r="P46" s="77"/>
      <c r="Q46" s="76"/>
    </row>
    <row r="47" spans="1:17" s="29" customFormat="1" ht="19.5" customHeight="1" x14ac:dyDescent="0.2">
      <c r="A47" s="83">
        <v>4.2</v>
      </c>
      <c r="B47" s="91" t="s">
        <v>123</v>
      </c>
      <c r="C47" s="96"/>
      <c r="D47" s="80"/>
      <c r="E47" s="81"/>
      <c r="F47" s="81"/>
      <c r="G47" s="81"/>
      <c r="H47" s="81"/>
      <c r="I47" s="81"/>
      <c r="J47" s="79"/>
      <c r="K47" s="76"/>
      <c r="L47" s="76"/>
      <c r="M47" s="76"/>
      <c r="N47" s="76"/>
      <c r="O47" s="76"/>
      <c r="P47" s="77"/>
      <c r="Q47" s="76"/>
    </row>
    <row r="48" spans="1:17" s="29" customFormat="1" ht="19.5" customHeight="1" x14ac:dyDescent="0.2">
      <c r="A48" s="83"/>
      <c r="B48" s="91" t="s">
        <v>57</v>
      </c>
      <c r="C48" s="96">
        <v>8</v>
      </c>
      <c r="D48" s="80" t="s">
        <v>29</v>
      </c>
      <c r="E48" s="81">
        <v>168.22</v>
      </c>
      <c r="F48" s="81">
        <f t="shared" si="0"/>
        <v>1345.76</v>
      </c>
      <c r="G48" s="81">
        <v>158</v>
      </c>
      <c r="H48" s="81">
        <f t="shared" si="1"/>
        <v>1264</v>
      </c>
      <c r="I48" s="81">
        <f>SUM(F48+H48)</f>
        <v>2609.7600000000002</v>
      </c>
      <c r="J48" s="79"/>
      <c r="K48" s="76"/>
      <c r="L48" s="76"/>
      <c r="M48" s="76"/>
      <c r="N48" s="76"/>
      <c r="O48" s="76"/>
      <c r="P48" s="77"/>
      <c r="Q48" s="76"/>
    </row>
    <row r="49" spans="1:17" s="29" customFormat="1" ht="19.5" customHeight="1" x14ac:dyDescent="0.2">
      <c r="A49" s="83">
        <v>4.3</v>
      </c>
      <c r="B49" s="91" t="s">
        <v>122</v>
      </c>
      <c r="C49" s="96">
        <v>43</v>
      </c>
      <c r="D49" s="80" t="s">
        <v>29</v>
      </c>
      <c r="E49" s="81"/>
      <c r="F49" s="81">
        <f t="shared" si="0"/>
        <v>0</v>
      </c>
      <c r="G49" s="81">
        <v>30</v>
      </c>
      <c r="H49" s="81">
        <f t="shared" si="1"/>
        <v>1290</v>
      </c>
      <c r="I49" s="82">
        <f>SUM(F49+H49)</f>
        <v>1290</v>
      </c>
      <c r="J49" s="79"/>
      <c r="K49" s="76"/>
      <c r="L49" s="76"/>
      <c r="M49" s="76"/>
      <c r="N49" s="76"/>
      <c r="O49" s="76"/>
      <c r="P49" s="77"/>
      <c r="Q49" s="76"/>
    </row>
    <row r="50" spans="1:17" s="29" customFormat="1" ht="19.5" customHeight="1" thickBot="1" x14ac:dyDescent="0.25">
      <c r="A50" s="57"/>
      <c r="B50" s="51" t="s">
        <v>58</v>
      </c>
      <c r="C50" s="96"/>
      <c r="D50" s="80"/>
      <c r="E50" s="32"/>
      <c r="F50" s="81"/>
      <c r="G50" s="32"/>
      <c r="H50" s="81"/>
      <c r="I50" s="95">
        <f>SUM(I46:I49)</f>
        <v>186767.76</v>
      </c>
      <c r="J50" s="79"/>
      <c r="K50" s="76"/>
      <c r="L50" s="76"/>
      <c r="M50" s="76"/>
      <c r="N50" s="76"/>
      <c r="O50" s="76"/>
      <c r="P50" s="77"/>
      <c r="Q50" s="76"/>
    </row>
    <row r="51" spans="1:17" s="29" customFormat="1" ht="19.5" customHeight="1" thickTop="1" x14ac:dyDescent="0.2">
      <c r="A51" s="89">
        <v>5</v>
      </c>
      <c r="B51" s="98" t="s">
        <v>59</v>
      </c>
      <c r="C51" s="96"/>
      <c r="D51" s="80"/>
      <c r="E51" s="32"/>
      <c r="F51" s="81"/>
      <c r="G51" s="32"/>
      <c r="H51" s="81"/>
      <c r="I51" s="81"/>
      <c r="J51" s="79"/>
      <c r="K51" s="76"/>
      <c r="L51" s="76"/>
      <c r="M51" s="76"/>
      <c r="N51" s="76"/>
      <c r="O51" s="76"/>
      <c r="P51" s="77"/>
      <c r="Q51" s="76"/>
    </row>
    <row r="52" spans="1:17" s="29" customFormat="1" ht="19.5" customHeight="1" x14ac:dyDescent="0.2">
      <c r="A52" s="57">
        <v>5.0999999999999996</v>
      </c>
      <c r="B52" s="133" t="s">
        <v>124</v>
      </c>
      <c r="C52" s="96">
        <v>123.7</v>
      </c>
      <c r="D52" s="80" t="s">
        <v>29</v>
      </c>
      <c r="E52" s="32">
        <v>156</v>
      </c>
      <c r="F52" s="81">
        <f t="shared" si="0"/>
        <v>19297.2</v>
      </c>
      <c r="G52" s="32">
        <v>89</v>
      </c>
      <c r="H52" s="81">
        <f t="shared" si="1"/>
        <v>11009.300000000001</v>
      </c>
      <c r="I52" s="81">
        <f>SUM(F52+H52)</f>
        <v>30306.5</v>
      </c>
      <c r="J52" s="79"/>
      <c r="K52" s="76"/>
      <c r="L52" s="76"/>
      <c r="M52" s="76"/>
      <c r="N52" s="76"/>
      <c r="O52" s="76"/>
      <c r="P52" s="77"/>
      <c r="Q52" s="76"/>
    </row>
    <row r="53" spans="1:17" s="29" customFormat="1" ht="19.5" customHeight="1" x14ac:dyDescent="0.2">
      <c r="A53" s="57">
        <v>5.2</v>
      </c>
      <c r="B53" s="99" t="s">
        <v>60</v>
      </c>
      <c r="C53" s="96">
        <v>250</v>
      </c>
      <c r="D53" s="80" t="s">
        <v>29</v>
      </c>
      <c r="E53" s="32">
        <v>63</v>
      </c>
      <c r="F53" s="81">
        <f t="shared" si="0"/>
        <v>15750</v>
      </c>
      <c r="G53" s="32">
        <v>100</v>
      </c>
      <c r="H53" s="81">
        <f t="shared" si="1"/>
        <v>25000</v>
      </c>
      <c r="I53" s="81">
        <f>SUM(F53+H53)</f>
        <v>40750</v>
      </c>
      <c r="J53" s="79"/>
      <c r="K53" s="76"/>
      <c r="L53" s="76"/>
      <c r="M53" s="76"/>
      <c r="N53" s="76"/>
      <c r="O53" s="76"/>
      <c r="P53" s="77"/>
      <c r="Q53" s="76"/>
    </row>
    <row r="54" spans="1:17" s="29" customFormat="1" ht="19.5" customHeight="1" x14ac:dyDescent="0.2">
      <c r="A54" s="57">
        <v>5.3</v>
      </c>
      <c r="B54" s="99" t="s">
        <v>147</v>
      </c>
      <c r="C54" s="96">
        <v>83.81</v>
      </c>
      <c r="D54" s="80" t="s">
        <v>29</v>
      </c>
      <c r="E54" s="32">
        <v>1700</v>
      </c>
      <c r="F54" s="81">
        <f t="shared" si="0"/>
        <v>142477</v>
      </c>
      <c r="G54" s="134"/>
      <c r="H54" s="81">
        <f t="shared" si="1"/>
        <v>0</v>
      </c>
      <c r="I54" s="81">
        <f>SUM(F54+H54)</f>
        <v>142477</v>
      </c>
      <c r="J54" s="79"/>
      <c r="K54" s="76"/>
      <c r="L54" s="76"/>
      <c r="M54" s="76"/>
      <c r="N54" s="76"/>
      <c r="O54" s="76"/>
      <c r="P54" s="77"/>
      <c r="Q54" s="76"/>
    </row>
    <row r="55" spans="1:17" s="29" customFormat="1" ht="19.5" customHeight="1" x14ac:dyDescent="0.2">
      <c r="A55" s="57">
        <v>5.4</v>
      </c>
      <c r="B55" s="99" t="s">
        <v>61</v>
      </c>
      <c r="C55" s="96">
        <v>80</v>
      </c>
      <c r="D55" s="80" t="s">
        <v>54</v>
      </c>
      <c r="E55" s="32">
        <v>70</v>
      </c>
      <c r="F55" s="81">
        <f t="shared" si="0"/>
        <v>5600</v>
      </c>
      <c r="G55" s="32">
        <v>44</v>
      </c>
      <c r="H55" s="81">
        <f t="shared" si="1"/>
        <v>3520</v>
      </c>
      <c r="I55" s="82">
        <f>SUM(F55+H55)</f>
        <v>9120</v>
      </c>
      <c r="J55" s="79"/>
      <c r="K55" s="76"/>
      <c r="L55" s="76"/>
      <c r="M55" s="76"/>
      <c r="N55" s="76"/>
      <c r="O55" s="76"/>
      <c r="P55" s="77"/>
      <c r="Q55" s="76"/>
    </row>
    <row r="56" spans="1:17" s="29" customFormat="1" ht="19.5" customHeight="1" thickBot="1" x14ac:dyDescent="0.25">
      <c r="A56" s="57"/>
      <c r="B56" s="51" t="s">
        <v>62</v>
      </c>
      <c r="C56" s="96"/>
      <c r="D56" s="80"/>
      <c r="E56" s="32"/>
      <c r="F56" s="81"/>
      <c r="G56" s="32"/>
      <c r="H56" s="81"/>
      <c r="I56" s="95">
        <f>SUM(I52:I55)</f>
        <v>222653.5</v>
      </c>
      <c r="J56" s="79"/>
      <c r="K56" s="76"/>
      <c r="L56" s="76"/>
      <c r="M56" s="76"/>
      <c r="N56" s="76"/>
      <c r="O56" s="76"/>
      <c r="P56" s="77"/>
      <c r="Q56" s="76"/>
    </row>
    <row r="57" spans="1:17" s="29" customFormat="1" ht="19.5" customHeight="1" thickTop="1" x14ac:dyDescent="0.2">
      <c r="A57" s="89">
        <v>6</v>
      </c>
      <c r="B57" s="98" t="s">
        <v>63</v>
      </c>
      <c r="C57" s="96"/>
      <c r="D57" s="80"/>
      <c r="E57" s="32"/>
      <c r="F57" s="81"/>
      <c r="G57" s="32"/>
      <c r="H57" s="81"/>
      <c r="I57" s="81"/>
      <c r="J57" s="79"/>
      <c r="K57" s="76"/>
      <c r="L57" s="76"/>
      <c r="M57" s="76"/>
      <c r="N57" s="76"/>
      <c r="O57" s="76"/>
      <c r="P57" s="77"/>
      <c r="Q57" s="76"/>
    </row>
    <row r="58" spans="1:17" s="29" customFormat="1" ht="19.5" customHeight="1" x14ac:dyDescent="0.2">
      <c r="A58" s="57">
        <v>6.1</v>
      </c>
      <c r="B58" s="99" t="s">
        <v>128</v>
      </c>
      <c r="C58" s="96"/>
      <c r="D58" s="80"/>
      <c r="E58" s="32"/>
      <c r="F58" s="81"/>
      <c r="G58" s="32"/>
      <c r="H58" s="81"/>
      <c r="I58" s="81"/>
      <c r="J58" s="79"/>
      <c r="K58" s="76"/>
      <c r="L58" s="76"/>
      <c r="M58" s="76"/>
      <c r="N58" s="76"/>
      <c r="O58" s="76"/>
      <c r="P58" s="77"/>
      <c r="Q58" s="76"/>
    </row>
    <row r="59" spans="1:17" s="29" customFormat="1" ht="19.5" customHeight="1" x14ac:dyDescent="0.2">
      <c r="A59" s="57"/>
      <c r="B59" s="99" t="s">
        <v>129</v>
      </c>
      <c r="C59" s="96">
        <v>182</v>
      </c>
      <c r="D59" s="80" t="s">
        <v>29</v>
      </c>
      <c r="E59" s="32">
        <v>262</v>
      </c>
      <c r="F59" s="81">
        <f>SUM(E59*C59)</f>
        <v>47684</v>
      </c>
      <c r="G59" s="32">
        <v>75</v>
      </c>
      <c r="H59" s="81">
        <f>C59*G59</f>
        <v>13650</v>
      </c>
      <c r="I59" s="81">
        <f>SUM(F59+H59)</f>
        <v>61334</v>
      </c>
      <c r="J59" s="79"/>
      <c r="K59" s="76"/>
      <c r="L59" s="76"/>
      <c r="M59" s="76"/>
      <c r="N59" s="76"/>
      <c r="O59" s="76"/>
      <c r="P59" s="77"/>
      <c r="Q59" s="76"/>
    </row>
    <row r="60" spans="1:17" s="29" customFormat="1" ht="19.5" customHeight="1" x14ac:dyDescent="0.2">
      <c r="A60" s="57">
        <v>6.2</v>
      </c>
      <c r="B60" s="133" t="s">
        <v>130</v>
      </c>
      <c r="C60" s="96"/>
      <c r="D60" s="80"/>
      <c r="E60" s="32"/>
      <c r="F60" s="81"/>
      <c r="G60" s="32"/>
      <c r="H60" s="81"/>
      <c r="I60" s="81"/>
      <c r="J60" s="79"/>
      <c r="K60" s="76"/>
      <c r="L60" s="76"/>
      <c r="M60" s="76"/>
      <c r="N60" s="76"/>
      <c r="O60" s="76"/>
      <c r="P60" s="77"/>
      <c r="Q60" s="76"/>
    </row>
    <row r="61" spans="1:17" s="29" customFormat="1" ht="19.5" customHeight="1" x14ac:dyDescent="0.2">
      <c r="A61" s="57"/>
      <c r="B61" s="99" t="s">
        <v>131</v>
      </c>
      <c r="C61" s="96">
        <v>43</v>
      </c>
      <c r="D61" s="80" t="s">
        <v>29</v>
      </c>
      <c r="E61" s="32">
        <v>251</v>
      </c>
      <c r="F61" s="81">
        <f>SUM(E61*C61)</f>
        <v>10793</v>
      </c>
      <c r="G61" s="32">
        <v>75</v>
      </c>
      <c r="H61" s="81">
        <f>C61*G61</f>
        <v>3225</v>
      </c>
      <c r="I61" s="81">
        <f>SUM(F61+H61)</f>
        <v>14018</v>
      </c>
      <c r="J61" s="79"/>
      <c r="K61" s="76"/>
      <c r="L61" s="76"/>
      <c r="M61" s="76"/>
      <c r="N61" s="76"/>
      <c r="O61" s="76"/>
      <c r="P61" s="77"/>
      <c r="Q61" s="76"/>
    </row>
    <row r="62" spans="1:17" s="29" customFormat="1" ht="19.5" customHeight="1" thickBot="1" x14ac:dyDescent="0.25">
      <c r="A62" s="57"/>
      <c r="B62" s="51" t="s">
        <v>64</v>
      </c>
      <c r="C62" s="96"/>
      <c r="D62" s="80"/>
      <c r="E62" s="32"/>
      <c r="F62" s="81"/>
      <c r="G62" s="32"/>
      <c r="H62" s="81"/>
      <c r="I62" s="95">
        <f>SUM(I59:I61)</f>
        <v>75352</v>
      </c>
      <c r="J62" s="79"/>
      <c r="K62" s="76"/>
      <c r="L62" s="76"/>
      <c r="M62" s="76"/>
      <c r="N62" s="76"/>
      <c r="O62" s="76"/>
      <c r="P62" s="77"/>
      <c r="Q62" s="76"/>
    </row>
    <row r="63" spans="1:17" s="29" customFormat="1" ht="19.5" customHeight="1" thickTop="1" x14ac:dyDescent="0.2">
      <c r="A63" s="100">
        <v>7</v>
      </c>
      <c r="B63" s="98" t="s">
        <v>65</v>
      </c>
      <c r="C63" s="96"/>
      <c r="D63" s="80"/>
      <c r="E63" s="32"/>
      <c r="F63" s="81"/>
      <c r="G63" s="32"/>
      <c r="H63" s="81"/>
      <c r="I63" s="82"/>
      <c r="J63" s="79"/>
      <c r="K63" s="76"/>
      <c r="L63" s="76"/>
      <c r="M63" s="76"/>
      <c r="N63" s="76"/>
      <c r="O63" s="76"/>
      <c r="P63" s="77"/>
      <c r="Q63" s="76"/>
    </row>
    <row r="64" spans="1:17" s="29" customFormat="1" ht="19.5" customHeight="1" x14ac:dyDescent="0.2">
      <c r="A64" s="57">
        <v>7.1</v>
      </c>
      <c r="B64" s="99" t="s">
        <v>66</v>
      </c>
      <c r="C64" s="96">
        <v>248</v>
      </c>
      <c r="D64" s="80" t="s">
        <v>29</v>
      </c>
      <c r="E64" s="32">
        <v>43</v>
      </c>
      <c r="F64" s="81">
        <f t="shared" si="0"/>
        <v>10664</v>
      </c>
      <c r="G64" s="32">
        <v>30</v>
      </c>
      <c r="H64" s="81">
        <f t="shared" si="1"/>
        <v>7440</v>
      </c>
      <c r="I64" s="32">
        <f>SUM(F64+H64)</f>
        <v>18104</v>
      </c>
      <c r="J64" s="79"/>
      <c r="K64" s="76"/>
      <c r="L64" s="76"/>
      <c r="M64" s="76"/>
      <c r="N64" s="76"/>
      <c r="O64" s="76"/>
      <c r="P64" s="77"/>
      <c r="Q64" s="76"/>
    </row>
    <row r="65" spans="1:17" s="29" customFormat="1" ht="19.5" customHeight="1" x14ac:dyDescent="0.2">
      <c r="A65" s="57">
        <v>7.2</v>
      </c>
      <c r="B65" s="99" t="s">
        <v>67</v>
      </c>
      <c r="C65" s="96">
        <v>188</v>
      </c>
      <c r="D65" s="80" t="s">
        <v>29</v>
      </c>
      <c r="E65" s="32">
        <v>30</v>
      </c>
      <c r="F65" s="81">
        <f t="shared" si="0"/>
        <v>5640</v>
      </c>
      <c r="G65" s="32">
        <v>35</v>
      </c>
      <c r="H65" s="81">
        <f t="shared" si="1"/>
        <v>6580</v>
      </c>
      <c r="I65" s="84">
        <f>SUM(F65+H65)</f>
        <v>12220</v>
      </c>
      <c r="J65" s="79"/>
      <c r="K65" s="76"/>
      <c r="L65" s="76"/>
      <c r="M65" s="76"/>
      <c r="N65" s="76"/>
      <c r="O65" s="76"/>
      <c r="P65" s="77"/>
      <c r="Q65" s="76"/>
    </row>
    <row r="66" spans="1:17" s="29" customFormat="1" ht="19.5" customHeight="1" thickBot="1" x14ac:dyDescent="0.25">
      <c r="A66" s="57"/>
      <c r="B66" s="51" t="s">
        <v>68</v>
      </c>
      <c r="C66" s="96"/>
      <c r="D66" s="80"/>
      <c r="E66" s="32"/>
      <c r="F66" s="81">
        <f t="shared" si="0"/>
        <v>0</v>
      </c>
      <c r="G66" s="32"/>
      <c r="H66" s="81">
        <f t="shared" si="1"/>
        <v>0</v>
      </c>
      <c r="I66" s="95">
        <f>SUM(I64:I65)</f>
        <v>30324</v>
      </c>
      <c r="J66" s="79"/>
      <c r="K66" s="76"/>
      <c r="L66" s="76"/>
      <c r="M66" s="76"/>
      <c r="N66" s="76"/>
      <c r="O66" s="76"/>
      <c r="P66" s="77"/>
      <c r="Q66" s="76"/>
    </row>
    <row r="67" spans="1:17" s="29" customFormat="1" ht="19.5" customHeight="1" thickTop="1" x14ac:dyDescent="0.2">
      <c r="A67" s="89">
        <v>8</v>
      </c>
      <c r="B67" s="98" t="s">
        <v>69</v>
      </c>
      <c r="C67" s="96"/>
      <c r="D67" s="80"/>
      <c r="E67" s="32"/>
      <c r="F67" s="81"/>
      <c r="G67" s="32"/>
      <c r="H67" s="81"/>
      <c r="I67" s="82"/>
      <c r="J67" s="79"/>
      <c r="K67" s="76"/>
      <c r="L67" s="76"/>
      <c r="M67" s="76"/>
      <c r="N67" s="76"/>
      <c r="O67" s="76"/>
      <c r="P67" s="77"/>
      <c r="Q67" s="76"/>
    </row>
    <row r="68" spans="1:17" s="29" customFormat="1" ht="19.5" customHeight="1" x14ac:dyDescent="0.2">
      <c r="A68" s="57">
        <v>8.1</v>
      </c>
      <c r="B68" s="99" t="s">
        <v>132</v>
      </c>
      <c r="C68" s="96">
        <v>1</v>
      </c>
      <c r="D68" s="80" t="s">
        <v>39</v>
      </c>
      <c r="E68" s="32">
        <v>16000</v>
      </c>
      <c r="F68" s="81">
        <f>SUM(C68*E68)</f>
        <v>16000</v>
      </c>
      <c r="G68" s="32">
        <v>0</v>
      </c>
      <c r="H68" s="81">
        <f>SUM(C68*G68)</f>
        <v>0</v>
      </c>
      <c r="I68" s="32">
        <f>SUM(F68+H68)</f>
        <v>16000</v>
      </c>
      <c r="J68" s="79" t="s">
        <v>70</v>
      </c>
      <c r="K68" s="76"/>
      <c r="L68" s="76"/>
      <c r="M68" s="76"/>
      <c r="N68" s="76"/>
      <c r="O68" s="76"/>
      <c r="P68" s="77"/>
      <c r="Q68" s="76"/>
    </row>
    <row r="69" spans="1:17" s="29" customFormat="1" ht="19.5" customHeight="1" x14ac:dyDescent="0.2">
      <c r="A69" s="57">
        <v>8.1999999999999993</v>
      </c>
      <c r="B69" s="99" t="s">
        <v>133</v>
      </c>
      <c r="C69" s="96">
        <v>1</v>
      </c>
      <c r="D69" s="80" t="s">
        <v>39</v>
      </c>
      <c r="E69" s="32">
        <v>14000</v>
      </c>
      <c r="F69" s="81">
        <f>SUM(C69*E69)</f>
        <v>14000</v>
      </c>
      <c r="G69" s="134"/>
      <c r="H69" s="81">
        <f>SUM(C69*G69)</f>
        <v>0</v>
      </c>
      <c r="I69" s="32">
        <f>SUM(F69+H69)</f>
        <v>14000</v>
      </c>
      <c r="J69" s="79" t="s">
        <v>70</v>
      </c>
      <c r="K69" s="76"/>
      <c r="L69" s="76"/>
      <c r="M69" s="76"/>
      <c r="N69" s="76"/>
      <c r="O69" s="76"/>
      <c r="P69" s="77"/>
      <c r="Q69" s="76"/>
    </row>
    <row r="70" spans="1:17" s="29" customFormat="1" ht="19.5" customHeight="1" x14ac:dyDescent="0.2">
      <c r="A70" s="57">
        <v>8.3000000000000007</v>
      </c>
      <c r="B70" s="99" t="s">
        <v>149</v>
      </c>
      <c r="C70" s="96">
        <v>6</v>
      </c>
      <c r="D70" s="80" t="s">
        <v>39</v>
      </c>
      <c r="E70" s="32">
        <v>3500</v>
      </c>
      <c r="F70" s="81">
        <f>SUM(C70*E70)</f>
        <v>21000</v>
      </c>
      <c r="G70" s="32"/>
      <c r="H70" s="81">
        <f>SUM(C70*G70)</f>
        <v>0</v>
      </c>
      <c r="I70" s="32">
        <f>SUM(F70+H70)</f>
        <v>21000</v>
      </c>
      <c r="J70" s="79" t="s">
        <v>70</v>
      </c>
      <c r="K70" s="76"/>
      <c r="L70" s="76"/>
      <c r="M70" s="76"/>
      <c r="N70" s="76"/>
      <c r="O70" s="76"/>
      <c r="P70" s="77"/>
      <c r="Q70" s="76"/>
    </row>
    <row r="71" spans="1:17" s="29" customFormat="1" ht="19.5" customHeight="1" x14ac:dyDescent="0.2">
      <c r="A71" s="57">
        <v>8.4</v>
      </c>
      <c r="B71" s="99" t="s">
        <v>148</v>
      </c>
      <c r="C71" s="96">
        <v>7</v>
      </c>
      <c r="D71" s="80" t="s">
        <v>39</v>
      </c>
      <c r="E71" s="32">
        <v>5200</v>
      </c>
      <c r="F71" s="81">
        <f>SUM(C71*E71)</f>
        <v>36400</v>
      </c>
      <c r="G71" s="32">
        <v>0</v>
      </c>
      <c r="H71" s="81">
        <f>SUM(C71*G71)</f>
        <v>0</v>
      </c>
      <c r="I71" s="32">
        <f>SUM(F71+H71)</f>
        <v>36400</v>
      </c>
      <c r="J71" s="79" t="s">
        <v>70</v>
      </c>
      <c r="K71" s="76"/>
      <c r="L71" s="76"/>
      <c r="M71" s="76"/>
      <c r="N71" s="76"/>
      <c r="O71" s="76"/>
      <c r="P71" s="77"/>
      <c r="Q71" s="76"/>
    </row>
    <row r="72" spans="1:17" s="29" customFormat="1" ht="19.5" customHeight="1" x14ac:dyDescent="0.2">
      <c r="A72" s="57">
        <v>8.5</v>
      </c>
      <c r="B72" s="99" t="s">
        <v>175</v>
      </c>
      <c r="C72" s="96">
        <v>1</v>
      </c>
      <c r="D72" s="80" t="s">
        <v>39</v>
      </c>
      <c r="E72" s="32">
        <v>16530</v>
      </c>
      <c r="F72" s="81">
        <f>SUM(C72*E72)</f>
        <v>16530</v>
      </c>
      <c r="G72" s="32"/>
      <c r="H72" s="81"/>
      <c r="I72" s="32">
        <f t="shared" ref="I72:I73" si="7">SUM(F72+H72)</f>
        <v>16530</v>
      </c>
      <c r="J72" s="79" t="s">
        <v>70</v>
      </c>
      <c r="K72" s="76"/>
      <c r="L72" s="76"/>
      <c r="M72" s="76"/>
      <c r="N72" s="76"/>
      <c r="O72" s="76"/>
      <c r="P72" s="77"/>
      <c r="Q72" s="76"/>
    </row>
    <row r="73" spans="1:17" s="29" customFormat="1" ht="19.5" customHeight="1" x14ac:dyDescent="0.2">
      <c r="A73" s="57"/>
      <c r="B73" s="99" t="s">
        <v>176</v>
      </c>
      <c r="C73" s="96"/>
      <c r="D73" s="80"/>
      <c r="E73" s="32"/>
      <c r="F73" s="81"/>
      <c r="G73" s="32"/>
      <c r="H73" s="81"/>
      <c r="I73" s="32">
        <f t="shared" si="7"/>
        <v>0</v>
      </c>
      <c r="J73" s="79"/>
      <c r="K73" s="76"/>
      <c r="L73" s="76"/>
      <c r="M73" s="76"/>
      <c r="N73" s="76"/>
      <c r="O73" s="76"/>
      <c r="P73" s="77"/>
      <c r="Q73" s="76"/>
    </row>
    <row r="74" spans="1:17" s="29" customFormat="1" ht="19.5" customHeight="1" x14ac:dyDescent="0.2">
      <c r="A74" s="57">
        <v>8.6</v>
      </c>
      <c r="B74" s="99" t="s">
        <v>175</v>
      </c>
      <c r="C74" s="96">
        <v>1</v>
      </c>
      <c r="D74" s="80" t="s">
        <v>39</v>
      </c>
      <c r="E74" s="32">
        <v>14355</v>
      </c>
      <c r="F74" s="81">
        <f>SUM(C74*E74)</f>
        <v>14355</v>
      </c>
      <c r="G74" s="32"/>
      <c r="H74" s="81"/>
      <c r="I74" s="32">
        <f t="shared" ref="I74:I75" si="8">SUM(F74+H74)</f>
        <v>14355</v>
      </c>
      <c r="J74" s="79" t="s">
        <v>70</v>
      </c>
      <c r="K74" s="76"/>
      <c r="L74" s="76"/>
      <c r="M74" s="76"/>
      <c r="N74" s="76"/>
      <c r="O74" s="76"/>
      <c r="P74" s="77"/>
      <c r="Q74" s="76"/>
    </row>
    <row r="75" spans="1:17" s="29" customFormat="1" ht="19.5" customHeight="1" x14ac:dyDescent="0.2">
      <c r="A75" s="57"/>
      <c r="B75" s="99" t="s">
        <v>177</v>
      </c>
      <c r="C75" s="96"/>
      <c r="D75" s="80"/>
      <c r="E75" s="32"/>
      <c r="F75" s="81"/>
      <c r="G75" s="32"/>
      <c r="H75" s="81"/>
      <c r="I75" s="32">
        <f t="shared" si="8"/>
        <v>0</v>
      </c>
      <c r="J75" s="79"/>
      <c r="K75" s="76"/>
      <c r="L75" s="76"/>
      <c r="M75" s="76"/>
      <c r="N75" s="76"/>
      <c r="O75" s="76"/>
      <c r="P75" s="77"/>
      <c r="Q75" s="76"/>
    </row>
    <row r="76" spans="1:17" s="29" customFormat="1" ht="19.5" customHeight="1" thickBot="1" x14ac:dyDescent="0.25">
      <c r="A76" s="57"/>
      <c r="B76" s="51" t="s">
        <v>71</v>
      </c>
      <c r="C76" s="96"/>
      <c r="D76" s="80"/>
      <c r="E76" s="32"/>
      <c r="F76" s="81"/>
      <c r="G76" s="32"/>
      <c r="H76" s="81"/>
      <c r="I76" s="95">
        <f>SUM(I68:I75)</f>
        <v>118285</v>
      </c>
      <c r="J76" s="79"/>
      <c r="K76" s="76"/>
      <c r="L76" s="76"/>
      <c r="M76" s="76"/>
      <c r="N76" s="76"/>
      <c r="O76" s="76"/>
      <c r="P76" s="77"/>
      <c r="Q76" s="76"/>
    </row>
    <row r="77" spans="1:17" s="29" customFormat="1" ht="19.5" customHeight="1" thickTop="1" x14ac:dyDescent="0.2">
      <c r="A77" s="89">
        <v>9</v>
      </c>
      <c r="B77" s="98" t="s">
        <v>72</v>
      </c>
      <c r="C77" s="96"/>
      <c r="D77" s="80"/>
      <c r="E77" s="81"/>
      <c r="F77" s="81"/>
      <c r="G77" s="81"/>
      <c r="H77" s="81"/>
      <c r="I77" s="81"/>
      <c r="J77" s="79"/>
      <c r="K77" s="76"/>
      <c r="L77" s="76"/>
      <c r="M77" s="76"/>
      <c r="N77" s="76"/>
      <c r="O77" s="76"/>
      <c r="P77" s="77"/>
      <c r="Q77" s="76"/>
    </row>
    <row r="78" spans="1:17" s="29" customFormat="1" ht="19.5" customHeight="1" x14ac:dyDescent="0.2">
      <c r="A78" s="57">
        <v>9.1</v>
      </c>
      <c r="B78" s="139" t="s">
        <v>145</v>
      </c>
      <c r="C78" s="96">
        <v>49</v>
      </c>
      <c r="D78" s="80" t="s">
        <v>39</v>
      </c>
      <c r="E78" s="81">
        <v>2190</v>
      </c>
      <c r="F78" s="81">
        <f>SUM(C78*E78)</f>
        <v>107310</v>
      </c>
      <c r="G78" s="81">
        <v>135</v>
      </c>
      <c r="H78" s="81">
        <f>SUM(C78*G78)</f>
        <v>6615</v>
      </c>
      <c r="I78" s="81">
        <f>SUM(F78+H78)</f>
        <v>113925</v>
      </c>
      <c r="J78" s="138" t="s">
        <v>173</v>
      </c>
      <c r="K78" s="76"/>
      <c r="L78" s="76"/>
      <c r="M78" s="76"/>
      <c r="N78" s="76"/>
      <c r="O78" s="76"/>
      <c r="P78" s="77"/>
      <c r="Q78" s="76"/>
    </row>
    <row r="79" spans="1:17" s="29" customFormat="1" ht="19.5" customHeight="1" x14ac:dyDescent="0.2">
      <c r="A79" s="57"/>
      <c r="B79" s="139" t="s">
        <v>146</v>
      </c>
      <c r="C79" s="96"/>
      <c r="D79" s="80"/>
      <c r="E79" s="81"/>
      <c r="F79" s="81"/>
      <c r="G79" s="81"/>
      <c r="H79" s="81"/>
      <c r="I79" s="81"/>
      <c r="J79" s="138"/>
      <c r="K79" s="76"/>
      <c r="L79" s="76"/>
      <c r="M79" s="76"/>
      <c r="N79" s="76"/>
      <c r="O79" s="76"/>
      <c r="P79" s="77"/>
      <c r="Q79" s="76"/>
    </row>
    <row r="80" spans="1:17" s="29" customFormat="1" ht="19.5" customHeight="1" x14ac:dyDescent="0.2">
      <c r="A80" s="57">
        <v>9.1999999999999993</v>
      </c>
      <c r="B80" s="139" t="s">
        <v>144</v>
      </c>
      <c r="C80" s="96">
        <v>7</v>
      </c>
      <c r="D80" s="80" t="s">
        <v>39</v>
      </c>
      <c r="E80" s="81">
        <v>600</v>
      </c>
      <c r="F80" s="81">
        <f t="shared" ref="F80:F86" si="9">SUM(C80*E80)</f>
        <v>4200</v>
      </c>
      <c r="G80" s="81">
        <v>115</v>
      </c>
      <c r="H80" s="81">
        <f t="shared" ref="H80:H86" si="10">SUM(C80*G80)</f>
        <v>805</v>
      </c>
      <c r="I80" s="81">
        <f t="shared" ref="I80:I86" si="11">SUM(F80+H80)</f>
        <v>5005</v>
      </c>
      <c r="J80" s="138" t="s">
        <v>173</v>
      </c>
      <c r="K80" s="76"/>
      <c r="L80" s="76"/>
      <c r="M80" s="76"/>
      <c r="N80" s="76"/>
      <c r="O80" s="76"/>
      <c r="P80" s="77"/>
      <c r="Q80" s="76"/>
    </row>
    <row r="81" spans="1:17" s="29" customFormat="1" ht="19.5" customHeight="1" x14ac:dyDescent="0.2">
      <c r="A81" s="57">
        <v>9.3000000000000007</v>
      </c>
      <c r="B81" s="99" t="s">
        <v>85</v>
      </c>
      <c r="C81" s="96">
        <v>1</v>
      </c>
      <c r="D81" s="80" t="s">
        <v>39</v>
      </c>
      <c r="E81" s="81">
        <v>6400</v>
      </c>
      <c r="F81" s="81">
        <f t="shared" si="9"/>
        <v>6400</v>
      </c>
      <c r="G81" s="81">
        <v>1000</v>
      </c>
      <c r="H81" s="81">
        <f t="shared" si="10"/>
        <v>1000</v>
      </c>
      <c r="I81" s="81">
        <f t="shared" si="11"/>
        <v>7400</v>
      </c>
      <c r="J81" s="79"/>
      <c r="K81" s="76"/>
      <c r="L81" s="76"/>
      <c r="M81" s="76"/>
      <c r="N81" s="76"/>
      <c r="O81" s="76"/>
      <c r="P81" s="77"/>
      <c r="Q81" s="76"/>
    </row>
    <row r="82" spans="1:17" s="29" customFormat="1" ht="19.5" customHeight="1" x14ac:dyDescent="0.2">
      <c r="A82" s="57">
        <v>9.4</v>
      </c>
      <c r="B82" s="99" t="s">
        <v>73</v>
      </c>
      <c r="C82" s="96">
        <v>28</v>
      </c>
      <c r="D82" s="80" t="s">
        <v>39</v>
      </c>
      <c r="E82" s="81">
        <v>37</v>
      </c>
      <c r="F82" s="81">
        <f t="shared" si="9"/>
        <v>1036</v>
      </c>
      <c r="G82" s="81">
        <v>70</v>
      </c>
      <c r="H82" s="81">
        <f t="shared" si="10"/>
        <v>1960</v>
      </c>
      <c r="I82" s="81">
        <f t="shared" si="11"/>
        <v>2996</v>
      </c>
      <c r="J82" s="79"/>
      <c r="K82" s="76"/>
      <c r="L82" s="76"/>
      <c r="M82" s="76"/>
      <c r="N82" s="76"/>
      <c r="O82" s="76"/>
      <c r="P82" s="77"/>
      <c r="Q82" s="76"/>
    </row>
    <row r="83" spans="1:17" s="29" customFormat="1" ht="19.5" customHeight="1" x14ac:dyDescent="0.2">
      <c r="A83" s="57">
        <v>9.5</v>
      </c>
      <c r="B83" s="99" t="s">
        <v>74</v>
      </c>
      <c r="C83" s="96">
        <v>35</v>
      </c>
      <c r="D83" s="80" t="s">
        <v>39</v>
      </c>
      <c r="E83" s="81">
        <v>37</v>
      </c>
      <c r="F83" s="81">
        <f t="shared" si="9"/>
        <v>1295</v>
      </c>
      <c r="G83" s="81">
        <v>80</v>
      </c>
      <c r="H83" s="81">
        <f t="shared" si="10"/>
        <v>2800</v>
      </c>
      <c r="I83" s="81">
        <f t="shared" si="11"/>
        <v>4095</v>
      </c>
      <c r="J83" s="79"/>
      <c r="K83" s="76"/>
      <c r="L83" s="76"/>
      <c r="M83" s="76"/>
      <c r="N83" s="76"/>
      <c r="O83" s="76"/>
      <c r="P83" s="77"/>
      <c r="Q83" s="76"/>
    </row>
    <row r="84" spans="1:17" s="29" customFormat="1" ht="19.5" customHeight="1" x14ac:dyDescent="0.2">
      <c r="A84" s="57">
        <v>9.6</v>
      </c>
      <c r="B84" s="99" t="s">
        <v>75</v>
      </c>
      <c r="C84" s="96">
        <v>1</v>
      </c>
      <c r="D84" s="80" t="s">
        <v>43</v>
      </c>
      <c r="E84" s="81">
        <v>20000</v>
      </c>
      <c r="F84" s="81">
        <f t="shared" si="9"/>
        <v>20000</v>
      </c>
      <c r="G84" s="81">
        <v>0</v>
      </c>
      <c r="H84" s="81">
        <f t="shared" si="10"/>
        <v>0</v>
      </c>
      <c r="I84" s="81">
        <f t="shared" si="11"/>
        <v>20000</v>
      </c>
      <c r="J84" s="79"/>
      <c r="K84" s="76"/>
      <c r="L84" s="76"/>
      <c r="M84" s="76"/>
      <c r="N84" s="76"/>
      <c r="O84" s="76"/>
      <c r="P84" s="77"/>
      <c r="Q84" s="76"/>
    </row>
    <row r="85" spans="1:17" s="29" customFormat="1" ht="19.5" customHeight="1" x14ac:dyDescent="0.2">
      <c r="A85" s="57">
        <v>9.6999999999999993</v>
      </c>
      <c r="B85" s="99" t="s">
        <v>76</v>
      </c>
      <c r="C85" s="96">
        <v>1</v>
      </c>
      <c r="D85" s="80" t="s">
        <v>39</v>
      </c>
      <c r="E85" s="81">
        <v>2250</v>
      </c>
      <c r="F85" s="81">
        <f t="shared" si="9"/>
        <v>2250</v>
      </c>
      <c r="G85" s="81">
        <v>300</v>
      </c>
      <c r="H85" s="81">
        <f t="shared" si="10"/>
        <v>300</v>
      </c>
      <c r="I85" s="81">
        <f t="shared" si="11"/>
        <v>2550</v>
      </c>
      <c r="J85" s="79"/>
      <c r="K85" s="76"/>
      <c r="L85" s="76"/>
      <c r="M85" s="76"/>
      <c r="N85" s="76"/>
      <c r="O85" s="76"/>
      <c r="P85" s="77"/>
      <c r="Q85" s="76"/>
    </row>
    <row r="86" spans="1:17" s="29" customFormat="1" ht="19.5" customHeight="1" x14ac:dyDescent="0.2">
      <c r="A86" s="57">
        <v>9.8000000000000007</v>
      </c>
      <c r="B86" s="99" t="s">
        <v>78</v>
      </c>
      <c r="C86" s="96">
        <v>2</v>
      </c>
      <c r="D86" s="80" t="s">
        <v>39</v>
      </c>
      <c r="E86" s="81">
        <v>1200</v>
      </c>
      <c r="F86" s="81">
        <f t="shared" si="9"/>
        <v>2400</v>
      </c>
      <c r="G86" s="81">
        <v>200</v>
      </c>
      <c r="H86" s="81">
        <f t="shared" si="10"/>
        <v>400</v>
      </c>
      <c r="I86" s="82">
        <f t="shared" si="11"/>
        <v>2800</v>
      </c>
      <c r="J86" s="79"/>
      <c r="K86" s="76"/>
      <c r="L86" s="76"/>
      <c r="M86" s="76"/>
      <c r="N86" s="76"/>
      <c r="O86" s="76"/>
      <c r="P86" s="77"/>
      <c r="Q86" s="76"/>
    </row>
    <row r="87" spans="1:17" s="29" customFormat="1" ht="19.5" customHeight="1" thickBot="1" x14ac:dyDescent="0.25">
      <c r="A87" s="83"/>
      <c r="B87" s="51" t="s">
        <v>77</v>
      </c>
      <c r="C87" s="96"/>
      <c r="D87" s="80"/>
      <c r="E87" s="81"/>
      <c r="F87" s="81"/>
      <c r="G87" s="81"/>
      <c r="H87" s="81"/>
      <c r="I87" s="95">
        <f>SUM(I78:I86)</f>
        <v>158771</v>
      </c>
      <c r="J87" s="79"/>
      <c r="K87" s="76"/>
      <c r="L87" s="76"/>
      <c r="M87" s="76"/>
      <c r="N87" s="76"/>
      <c r="O87" s="76"/>
      <c r="P87" s="77"/>
      <c r="Q87" s="76"/>
    </row>
    <row r="88" spans="1:17" s="29" customFormat="1" ht="19.5" customHeight="1" thickTop="1" x14ac:dyDescent="0.2">
      <c r="A88" s="62">
        <v>10</v>
      </c>
      <c r="B88" s="98" t="s">
        <v>126</v>
      </c>
      <c r="C88" s="96"/>
      <c r="D88" s="80"/>
      <c r="E88" s="81"/>
      <c r="F88" s="81"/>
      <c r="G88" s="81"/>
      <c r="H88" s="81"/>
      <c r="I88" s="81"/>
      <c r="J88" s="79"/>
      <c r="K88" s="76"/>
      <c r="L88" s="76"/>
      <c r="M88" s="76"/>
      <c r="N88" s="76"/>
      <c r="O88" s="76"/>
      <c r="P88" s="77"/>
      <c r="Q88" s="76"/>
    </row>
    <row r="89" spans="1:17" s="29" customFormat="1" ht="19.5" customHeight="1" x14ac:dyDescent="0.2">
      <c r="A89" s="83">
        <v>10.1</v>
      </c>
      <c r="B89" s="99" t="s">
        <v>150</v>
      </c>
      <c r="C89" s="96">
        <v>5</v>
      </c>
      <c r="D89" s="80" t="s">
        <v>8</v>
      </c>
      <c r="E89" s="81"/>
      <c r="F89" s="81">
        <f t="shared" ref="F89:F90" si="12">SUM(C89*E89)</f>
        <v>0</v>
      </c>
      <c r="G89" s="81">
        <v>600</v>
      </c>
      <c r="H89" s="81">
        <f t="shared" ref="H89:H91" si="13">SUM(C89*G89)</f>
        <v>3000</v>
      </c>
      <c r="I89" s="81">
        <f t="shared" ref="I89:I91" si="14">SUM(F89+H89)</f>
        <v>3000</v>
      </c>
      <c r="J89" s="79" t="s">
        <v>164</v>
      </c>
      <c r="K89" s="76"/>
      <c r="L89" s="76"/>
      <c r="M89" s="76"/>
      <c r="N89" s="76"/>
      <c r="O89" s="76"/>
      <c r="P89" s="77"/>
      <c r="Q89" s="76"/>
    </row>
    <row r="90" spans="1:17" s="29" customFormat="1" ht="19.5" customHeight="1" x14ac:dyDescent="0.2">
      <c r="A90" s="83">
        <v>10.199999999999999</v>
      </c>
      <c r="B90" s="99" t="s">
        <v>151</v>
      </c>
      <c r="C90" s="96">
        <v>32</v>
      </c>
      <c r="D90" s="80" t="s">
        <v>29</v>
      </c>
      <c r="E90" s="81"/>
      <c r="F90" s="81">
        <f t="shared" si="12"/>
        <v>0</v>
      </c>
      <c r="G90" s="81">
        <v>40</v>
      </c>
      <c r="H90" s="81">
        <f t="shared" si="13"/>
        <v>1280</v>
      </c>
      <c r="I90" s="81">
        <f t="shared" si="14"/>
        <v>1280</v>
      </c>
      <c r="J90" s="79" t="s">
        <v>165</v>
      </c>
      <c r="K90" s="76"/>
      <c r="L90" s="76"/>
      <c r="M90" s="76"/>
      <c r="N90" s="76"/>
      <c r="O90" s="76"/>
      <c r="P90" s="77"/>
      <c r="Q90" s="76"/>
    </row>
    <row r="91" spans="1:17" s="29" customFormat="1" ht="19.5" customHeight="1" x14ac:dyDescent="0.2">
      <c r="A91" s="83">
        <v>10.3</v>
      </c>
      <c r="B91" s="99" t="s">
        <v>152</v>
      </c>
      <c r="C91" s="96">
        <v>32</v>
      </c>
      <c r="D91" s="80" t="s">
        <v>29</v>
      </c>
      <c r="E91" s="81"/>
      <c r="F91" s="81"/>
      <c r="G91" s="81">
        <v>20</v>
      </c>
      <c r="H91" s="81">
        <f t="shared" si="13"/>
        <v>640</v>
      </c>
      <c r="I91" s="81">
        <f t="shared" si="14"/>
        <v>640</v>
      </c>
      <c r="J91" s="79" t="s">
        <v>165</v>
      </c>
      <c r="K91" s="76"/>
      <c r="L91" s="76"/>
      <c r="M91" s="76"/>
      <c r="N91" s="76"/>
      <c r="O91" s="76"/>
      <c r="P91" s="77"/>
      <c r="Q91" s="76"/>
    </row>
    <row r="92" spans="1:17" s="29" customFormat="1" ht="19.5" customHeight="1" x14ac:dyDescent="0.2">
      <c r="A92" s="83">
        <v>10.4</v>
      </c>
      <c r="B92" s="133" t="s">
        <v>153</v>
      </c>
      <c r="C92" s="96">
        <v>12.6</v>
      </c>
      <c r="D92" s="80" t="s">
        <v>29</v>
      </c>
      <c r="E92" s="81"/>
      <c r="F92" s="81">
        <f t="shared" ref="F92" si="15">SUM(C92*E92)</f>
        <v>0</v>
      </c>
      <c r="G92" s="81">
        <v>20</v>
      </c>
      <c r="H92" s="81">
        <f t="shared" ref="H92:H100" si="16">SUM(C92*G92)</f>
        <v>252</v>
      </c>
      <c r="I92" s="81">
        <f t="shared" ref="I92:I100" si="17">SUM(F92+H92)</f>
        <v>252</v>
      </c>
      <c r="J92" s="79" t="s">
        <v>165</v>
      </c>
      <c r="K92" s="76"/>
      <c r="L92" s="76"/>
      <c r="M92" s="76"/>
      <c r="N92" s="76"/>
      <c r="O92" s="76"/>
      <c r="P92" s="77"/>
      <c r="Q92" s="76"/>
    </row>
    <row r="93" spans="1:17" s="29" customFormat="1" ht="19.5" customHeight="1" x14ac:dyDescent="0.2">
      <c r="A93" s="83">
        <v>10.5</v>
      </c>
      <c r="B93" s="132" t="s">
        <v>154</v>
      </c>
      <c r="C93" s="96" t="s">
        <v>174</v>
      </c>
      <c r="D93" s="80" t="s">
        <v>29</v>
      </c>
      <c r="E93" s="81"/>
      <c r="F93" s="81"/>
      <c r="G93" s="81">
        <v>20</v>
      </c>
      <c r="H93" s="81"/>
      <c r="I93" s="81">
        <f t="shared" si="17"/>
        <v>0</v>
      </c>
      <c r="J93" s="79" t="s">
        <v>165</v>
      </c>
      <c r="K93" s="76"/>
      <c r="L93" s="76"/>
      <c r="M93" s="76"/>
      <c r="N93" s="76"/>
      <c r="O93" s="76"/>
      <c r="P93" s="77"/>
      <c r="Q93" s="76"/>
    </row>
    <row r="94" spans="1:17" s="29" customFormat="1" ht="19.5" customHeight="1" x14ac:dyDescent="0.2">
      <c r="A94" s="83">
        <v>10.6</v>
      </c>
      <c r="B94" s="132" t="s">
        <v>155</v>
      </c>
      <c r="C94" s="96">
        <v>120</v>
      </c>
      <c r="D94" s="80" t="s">
        <v>29</v>
      </c>
      <c r="E94" s="81"/>
      <c r="F94" s="81"/>
      <c r="G94" s="81">
        <v>40</v>
      </c>
      <c r="H94" s="81">
        <f t="shared" si="16"/>
        <v>4800</v>
      </c>
      <c r="I94" s="81">
        <f t="shared" si="17"/>
        <v>4800</v>
      </c>
      <c r="J94" s="79" t="s">
        <v>164</v>
      </c>
      <c r="K94" s="76"/>
      <c r="L94" s="76"/>
      <c r="M94" s="76"/>
      <c r="N94" s="76"/>
      <c r="O94" s="76"/>
      <c r="P94" s="77"/>
      <c r="Q94" s="76"/>
    </row>
    <row r="95" spans="1:17" s="29" customFormat="1" ht="19.5" customHeight="1" x14ac:dyDescent="0.2">
      <c r="A95" s="83">
        <v>10.7</v>
      </c>
      <c r="B95" s="132" t="s">
        <v>156</v>
      </c>
      <c r="C95" s="96">
        <v>8.4</v>
      </c>
      <c r="D95" s="80" t="s">
        <v>29</v>
      </c>
      <c r="E95" s="81"/>
      <c r="F95" s="81"/>
      <c r="G95" s="81">
        <v>70</v>
      </c>
      <c r="H95" s="81">
        <f t="shared" si="16"/>
        <v>588</v>
      </c>
      <c r="I95" s="81">
        <f t="shared" si="17"/>
        <v>588</v>
      </c>
      <c r="J95" s="79" t="s">
        <v>164</v>
      </c>
      <c r="K95" s="76"/>
      <c r="L95" s="76"/>
      <c r="M95" s="76"/>
      <c r="N95" s="76"/>
      <c r="O95" s="76"/>
      <c r="P95" s="77"/>
      <c r="Q95" s="76"/>
    </row>
    <row r="96" spans="1:17" s="29" customFormat="1" ht="19.5" customHeight="1" x14ac:dyDescent="0.2">
      <c r="A96" s="83">
        <v>10.8</v>
      </c>
      <c r="B96" s="132" t="s">
        <v>157</v>
      </c>
      <c r="C96" s="96">
        <v>4</v>
      </c>
      <c r="D96" s="80" t="s">
        <v>39</v>
      </c>
      <c r="E96" s="81"/>
      <c r="F96" s="81"/>
      <c r="G96" s="81">
        <v>50</v>
      </c>
      <c r="H96" s="81">
        <f t="shared" si="16"/>
        <v>200</v>
      </c>
      <c r="I96" s="32">
        <f t="shared" si="17"/>
        <v>200</v>
      </c>
      <c r="J96" s="79" t="s">
        <v>165</v>
      </c>
      <c r="K96" s="76"/>
      <c r="L96" s="76"/>
      <c r="M96" s="76"/>
      <c r="N96" s="76"/>
      <c r="O96" s="76"/>
      <c r="P96" s="77"/>
      <c r="Q96" s="76"/>
    </row>
    <row r="97" spans="1:17" s="29" customFormat="1" ht="19.5" customHeight="1" x14ac:dyDescent="0.2">
      <c r="A97" s="83">
        <v>10.9</v>
      </c>
      <c r="B97" s="132" t="s">
        <v>158</v>
      </c>
      <c r="C97" s="96">
        <v>3</v>
      </c>
      <c r="D97" s="80" t="s">
        <v>39</v>
      </c>
      <c r="E97" s="81"/>
      <c r="F97" s="81"/>
      <c r="G97" s="81">
        <v>100</v>
      </c>
      <c r="H97" s="81">
        <f t="shared" si="16"/>
        <v>300</v>
      </c>
      <c r="I97" s="32">
        <f t="shared" si="17"/>
        <v>300</v>
      </c>
      <c r="J97" s="79" t="s">
        <v>165</v>
      </c>
      <c r="K97" s="76"/>
      <c r="L97" s="76"/>
      <c r="M97" s="76"/>
      <c r="N97" s="76"/>
      <c r="O97" s="76"/>
      <c r="P97" s="77"/>
      <c r="Q97" s="76"/>
    </row>
    <row r="98" spans="1:17" s="29" customFormat="1" ht="19.5" customHeight="1" x14ac:dyDescent="0.2">
      <c r="A98" s="93">
        <v>10.1</v>
      </c>
      <c r="B98" s="132" t="s">
        <v>159</v>
      </c>
      <c r="C98" s="96">
        <v>3</v>
      </c>
      <c r="D98" s="80" t="s">
        <v>39</v>
      </c>
      <c r="E98" s="81"/>
      <c r="F98" s="81"/>
      <c r="G98" s="81">
        <v>100</v>
      </c>
      <c r="H98" s="81">
        <f t="shared" si="16"/>
        <v>300</v>
      </c>
      <c r="I98" s="32">
        <f t="shared" si="17"/>
        <v>300</v>
      </c>
      <c r="J98" s="79" t="s">
        <v>165</v>
      </c>
      <c r="K98" s="76"/>
      <c r="L98" s="76"/>
      <c r="M98" s="76"/>
      <c r="N98" s="76"/>
      <c r="O98" s="76"/>
      <c r="P98" s="77"/>
      <c r="Q98" s="76"/>
    </row>
    <row r="99" spans="1:17" s="29" customFormat="1" ht="19.5" customHeight="1" x14ac:dyDescent="0.2">
      <c r="A99" s="93">
        <v>10.11</v>
      </c>
      <c r="B99" s="132" t="s">
        <v>160</v>
      </c>
      <c r="C99" s="96">
        <v>9</v>
      </c>
      <c r="D99" s="80" t="s">
        <v>39</v>
      </c>
      <c r="E99" s="81"/>
      <c r="F99" s="81"/>
      <c r="G99" s="81">
        <v>100</v>
      </c>
      <c r="H99" s="81">
        <f t="shared" si="16"/>
        <v>900</v>
      </c>
      <c r="I99" s="32">
        <f t="shared" si="17"/>
        <v>900</v>
      </c>
      <c r="J99" s="79" t="s">
        <v>165</v>
      </c>
      <c r="K99" s="76"/>
      <c r="L99" s="76"/>
      <c r="M99" s="76"/>
      <c r="N99" s="76"/>
      <c r="O99" s="76"/>
      <c r="P99" s="77"/>
      <c r="Q99" s="76"/>
    </row>
    <row r="100" spans="1:17" s="29" customFormat="1" ht="19.5" customHeight="1" x14ac:dyDescent="0.2">
      <c r="A100" s="93">
        <v>10.119999999999999</v>
      </c>
      <c r="B100" s="132" t="s">
        <v>161</v>
      </c>
      <c r="C100" s="96">
        <v>4</v>
      </c>
      <c r="D100" s="80" t="s">
        <v>39</v>
      </c>
      <c r="E100" s="81"/>
      <c r="F100" s="81"/>
      <c r="G100" s="81">
        <v>30</v>
      </c>
      <c r="H100" s="81">
        <f t="shared" si="16"/>
        <v>120</v>
      </c>
      <c r="I100" s="32">
        <f t="shared" si="17"/>
        <v>120</v>
      </c>
      <c r="J100" s="79" t="s">
        <v>165</v>
      </c>
      <c r="K100" s="76"/>
      <c r="L100" s="76"/>
      <c r="M100" s="76"/>
      <c r="N100" s="76"/>
      <c r="O100" s="76"/>
      <c r="P100" s="77"/>
      <c r="Q100" s="76"/>
    </row>
    <row r="101" spans="1:17" s="29" customFormat="1" ht="19.5" customHeight="1" x14ac:dyDescent="0.2">
      <c r="A101" s="83"/>
      <c r="B101" s="140" t="s">
        <v>10</v>
      </c>
      <c r="C101" s="96"/>
      <c r="D101" s="80"/>
      <c r="E101" s="81"/>
      <c r="F101" s="81"/>
      <c r="G101" s="81"/>
      <c r="H101" s="81"/>
      <c r="I101" s="32"/>
      <c r="J101" s="79"/>
      <c r="K101" s="76"/>
      <c r="L101" s="76"/>
      <c r="M101" s="76"/>
      <c r="N101" s="76"/>
      <c r="O101" s="76"/>
      <c r="P101" s="77"/>
      <c r="Q101" s="76"/>
    </row>
    <row r="102" spans="1:17" s="29" customFormat="1" ht="19.5" customHeight="1" x14ac:dyDescent="0.2">
      <c r="A102" s="83"/>
      <c r="B102" s="140" t="s">
        <v>162</v>
      </c>
      <c r="C102" s="96"/>
      <c r="D102" s="80"/>
      <c r="E102" s="81"/>
      <c r="F102" s="81"/>
      <c r="G102" s="81"/>
      <c r="H102" s="81"/>
      <c r="I102" s="32"/>
      <c r="J102" s="79"/>
      <c r="K102" s="76"/>
      <c r="L102" s="76"/>
      <c r="M102" s="76"/>
      <c r="N102" s="76"/>
      <c r="O102" s="76"/>
      <c r="P102" s="77"/>
      <c r="Q102" s="76"/>
    </row>
    <row r="103" spans="1:17" s="29" customFormat="1" ht="19.5" customHeight="1" x14ac:dyDescent="0.2">
      <c r="A103" s="83"/>
      <c r="B103" s="140" t="s">
        <v>163</v>
      </c>
      <c r="C103" s="96"/>
      <c r="D103" s="80"/>
      <c r="E103" s="81"/>
      <c r="F103" s="81"/>
      <c r="G103" s="81"/>
      <c r="H103" s="81"/>
      <c r="I103" s="32"/>
      <c r="J103" s="79"/>
      <c r="K103" s="76"/>
      <c r="L103" s="76"/>
      <c r="M103" s="76"/>
      <c r="N103" s="76"/>
      <c r="O103" s="76"/>
      <c r="P103" s="77"/>
      <c r="Q103" s="76"/>
    </row>
    <row r="104" spans="1:17" s="29" customFormat="1" ht="19.5" customHeight="1" thickBot="1" x14ac:dyDescent="0.25">
      <c r="A104" s="83"/>
      <c r="B104" s="51" t="s">
        <v>127</v>
      </c>
      <c r="C104" s="96"/>
      <c r="D104" s="80"/>
      <c r="E104" s="81"/>
      <c r="F104" s="81"/>
      <c r="G104" s="81"/>
      <c r="H104" s="81"/>
      <c r="I104" s="141">
        <f>SUM(I89:I103)</f>
        <v>12380</v>
      </c>
      <c r="J104" s="79"/>
      <c r="K104" s="76"/>
      <c r="L104" s="76"/>
      <c r="M104" s="113"/>
      <c r="N104" s="113"/>
      <c r="O104" s="113"/>
      <c r="P104" s="114"/>
      <c r="Q104" s="76"/>
    </row>
    <row r="105" spans="1:17" s="29" customFormat="1" ht="19.5" customHeight="1" thickTop="1" x14ac:dyDescent="0.2">
      <c r="A105" s="62">
        <v>11</v>
      </c>
      <c r="B105" s="98" t="s">
        <v>166</v>
      </c>
      <c r="C105" s="96"/>
      <c r="D105" s="80"/>
      <c r="E105" s="81"/>
      <c r="F105" s="81"/>
      <c r="G105" s="81"/>
      <c r="H105" s="81"/>
      <c r="I105" s="32"/>
      <c r="J105" s="79"/>
      <c r="K105" s="76"/>
      <c r="L105" s="76"/>
      <c r="M105" s="76"/>
      <c r="N105" s="76"/>
      <c r="O105" s="76"/>
      <c r="P105" s="77"/>
      <c r="Q105" s="76"/>
    </row>
    <row r="106" spans="1:17" s="29" customFormat="1" ht="19.5" customHeight="1" x14ac:dyDescent="0.2">
      <c r="A106" s="83">
        <v>11.1</v>
      </c>
      <c r="B106" s="99" t="s">
        <v>169</v>
      </c>
      <c r="C106" s="96">
        <v>300</v>
      </c>
      <c r="D106" s="80" t="s">
        <v>8</v>
      </c>
      <c r="E106" s="81">
        <v>60</v>
      </c>
      <c r="F106" s="81">
        <f t="shared" ref="F106:F107" si="18">SUM(C106*E106)</f>
        <v>18000</v>
      </c>
      <c r="G106" s="81"/>
      <c r="H106" s="81">
        <f t="shared" ref="H106:H107" si="19">SUM(C106*G106)</f>
        <v>0</v>
      </c>
      <c r="I106" s="81">
        <f t="shared" ref="I106:I107" si="20">SUM(F106+H106)</f>
        <v>18000</v>
      </c>
      <c r="J106" s="79"/>
      <c r="K106" s="76"/>
      <c r="L106" s="76"/>
      <c r="M106" s="76"/>
      <c r="N106" s="76"/>
      <c r="O106" s="76"/>
      <c r="P106" s="77"/>
      <c r="Q106" s="76"/>
    </row>
    <row r="107" spans="1:17" s="29" customFormat="1" ht="19.5" customHeight="1" x14ac:dyDescent="0.2">
      <c r="A107" s="83">
        <v>11.2</v>
      </c>
      <c r="B107" s="99" t="s">
        <v>168</v>
      </c>
      <c r="C107" s="96">
        <v>150</v>
      </c>
      <c r="D107" s="80" t="s">
        <v>29</v>
      </c>
      <c r="E107" s="81">
        <v>44.6</v>
      </c>
      <c r="F107" s="81">
        <f t="shared" si="18"/>
        <v>6690</v>
      </c>
      <c r="G107" s="81"/>
      <c r="H107" s="81">
        <f t="shared" si="19"/>
        <v>0</v>
      </c>
      <c r="I107" s="81">
        <f t="shared" si="20"/>
        <v>6690</v>
      </c>
      <c r="J107" s="79"/>
      <c r="K107" s="76"/>
      <c r="L107" s="76"/>
      <c r="M107" s="76"/>
      <c r="N107" s="76"/>
      <c r="O107" s="76"/>
      <c r="P107" s="77"/>
      <c r="Q107" s="76"/>
    </row>
    <row r="108" spans="1:17" s="29" customFormat="1" ht="19.5" customHeight="1" thickBot="1" x14ac:dyDescent="0.25">
      <c r="A108" s="83"/>
      <c r="B108" s="51" t="s">
        <v>170</v>
      </c>
      <c r="C108" s="96"/>
      <c r="D108" s="80"/>
      <c r="E108" s="81"/>
      <c r="F108" s="81"/>
      <c r="G108" s="81"/>
      <c r="H108" s="81"/>
      <c r="I108" s="141">
        <f>SUM(I106:I107)</f>
        <v>24690</v>
      </c>
      <c r="J108" s="79"/>
      <c r="K108" s="76"/>
      <c r="L108" s="76"/>
      <c r="M108" s="113"/>
      <c r="N108" s="113"/>
      <c r="O108" s="113"/>
      <c r="P108" s="114"/>
      <c r="Q108" s="76"/>
    </row>
    <row r="109" spans="1:17" s="29" customFormat="1" ht="19.5" customHeight="1" thickTop="1" x14ac:dyDescent="0.2">
      <c r="A109" s="62">
        <v>12</v>
      </c>
      <c r="B109" s="98" t="s">
        <v>167</v>
      </c>
      <c r="C109" s="96"/>
      <c r="D109" s="80"/>
      <c r="E109" s="81"/>
      <c r="F109" s="81"/>
      <c r="G109" s="81"/>
      <c r="H109" s="81"/>
      <c r="I109" s="32"/>
      <c r="J109" s="79"/>
      <c r="K109" s="76"/>
      <c r="L109" s="76"/>
      <c r="M109" s="76"/>
      <c r="N109" s="76"/>
      <c r="O109" s="76"/>
      <c r="P109" s="77"/>
      <c r="Q109" s="76"/>
    </row>
    <row r="110" spans="1:17" s="29" customFormat="1" ht="19.5" customHeight="1" x14ac:dyDescent="0.2">
      <c r="A110" s="83">
        <v>12.1</v>
      </c>
      <c r="B110" s="132" t="s">
        <v>180</v>
      </c>
      <c r="C110" s="96">
        <v>5</v>
      </c>
      <c r="D110" s="80" t="s">
        <v>39</v>
      </c>
      <c r="E110" s="81">
        <v>17000</v>
      </c>
      <c r="F110" s="81"/>
      <c r="G110" s="81"/>
      <c r="H110" s="81"/>
      <c r="I110" s="84">
        <f>C110*E110</f>
        <v>85000</v>
      </c>
      <c r="J110" s="79" t="s">
        <v>172</v>
      </c>
      <c r="K110" s="76"/>
      <c r="L110" s="76"/>
      <c r="M110" s="76"/>
      <c r="N110" s="76"/>
      <c r="O110" s="76"/>
      <c r="P110" s="77"/>
      <c r="Q110" s="76"/>
    </row>
    <row r="111" spans="1:17" s="29" customFormat="1" ht="19.5" customHeight="1" x14ac:dyDescent="0.2">
      <c r="A111" s="83">
        <v>12.2</v>
      </c>
      <c r="B111" s="132" t="s">
        <v>182</v>
      </c>
      <c r="C111" s="96">
        <v>1</v>
      </c>
      <c r="D111" s="80" t="s">
        <v>39</v>
      </c>
      <c r="E111" s="81">
        <v>30600</v>
      </c>
      <c r="F111" s="81"/>
      <c r="G111" s="81"/>
      <c r="H111" s="81"/>
      <c r="I111" s="84">
        <f>C111*E111</f>
        <v>30600</v>
      </c>
      <c r="J111" s="79" t="s">
        <v>172</v>
      </c>
      <c r="K111" s="76"/>
      <c r="L111" s="76"/>
      <c r="M111" s="76"/>
      <c r="N111" s="76"/>
      <c r="O111" s="76"/>
      <c r="P111" s="77"/>
      <c r="Q111" s="76"/>
    </row>
    <row r="112" spans="1:17" s="29" customFormat="1" ht="19.5" customHeight="1" x14ac:dyDescent="0.2">
      <c r="A112" s="83">
        <v>12.3</v>
      </c>
      <c r="B112" s="132" t="s">
        <v>181</v>
      </c>
      <c r="C112" s="96">
        <v>1</v>
      </c>
      <c r="D112" s="80" t="s">
        <v>39</v>
      </c>
      <c r="E112" s="81">
        <v>28000</v>
      </c>
      <c r="F112" s="81"/>
      <c r="G112" s="81"/>
      <c r="H112" s="81"/>
      <c r="I112" s="84">
        <f>C112*E112</f>
        <v>28000</v>
      </c>
      <c r="J112" s="79" t="s">
        <v>172</v>
      </c>
      <c r="K112" s="76"/>
      <c r="L112" s="76"/>
      <c r="M112" s="76"/>
      <c r="N112" s="76"/>
      <c r="O112" s="76"/>
      <c r="P112" s="77"/>
      <c r="Q112" s="76"/>
    </row>
    <row r="113" spans="1:17" s="29" customFormat="1" ht="19.5" customHeight="1" x14ac:dyDescent="0.2">
      <c r="A113" s="83">
        <v>12.4</v>
      </c>
      <c r="B113" s="132" t="s">
        <v>183</v>
      </c>
      <c r="C113" s="96">
        <v>5</v>
      </c>
      <c r="D113" s="80" t="s">
        <v>39</v>
      </c>
      <c r="E113" s="81">
        <v>40200</v>
      </c>
      <c r="F113" s="81"/>
      <c r="G113" s="81"/>
      <c r="H113" s="81"/>
      <c r="I113" s="84">
        <f>C113*E113</f>
        <v>201000</v>
      </c>
      <c r="J113" s="79" t="s">
        <v>172</v>
      </c>
      <c r="K113" s="76"/>
      <c r="L113" s="76"/>
      <c r="M113" s="76"/>
      <c r="N113" s="76"/>
      <c r="O113" s="76"/>
      <c r="P113" s="77"/>
      <c r="Q113" s="76"/>
    </row>
    <row r="114" spans="1:17" s="29" customFormat="1" ht="19.5" customHeight="1" thickBot="1" x14ac:dyDescent="0.25">
      <c r="A114" s="83"/>
      <c r="B114" s="51" t="s">
        <v>171</v>
      </c>
      <c r="C114" s="96"/>
      <c r="D114" s="80"/>
      <c r="E114" s="81"/>
      <c r="F114" s="81"/>
      <c r="G114" s="81"/>
      <c r="H114" s="81"/>
      <c r="I114" s="141">
        <f>SUM(I110:I113)</f>
        <v>344600</v>
      </c>
      <c r="J114" s="79"/>
      <c r="K114" s="76"/>
      <c r="L114" s="76"/>
      <c r="M114" s="113"/>
      <c r="N114" s="113"/>
      <c r="O114" s="113"/>
      <c r="P114" s="114"/>
      <c r="Q114" s="76"/>
    </row>
    <row r="115" spans="1:17" s="29" customFormat="1" ht="19.5" customHeight="1" thickTop="1" x14ac:dyDescent="0.2">
      <c r="A115" s="57"/>
      <c r="B115" s="20"/>
      <c r="C115" s="107"/>
      <c r="D115" s="63"/>
      <c r="E115" s="32"/>
      <c r="F115" s="32"/>
      <c r="G115" s="32"/>
      <c r="H115" s="32"/>
      <c r="I115" s="32"/>
      <c r="J115" s="67"/>
      <c r="K115" s="76"/>
      <c r="L115" s="76"/>
      <c r="M115" s="115"/>
      <c r="N115" s="113"/>
      <c r="O115" s="113"/>
      <c r="P115" s="113"/>
      <c r="Q115" s="76"/>
    </row>
    <row r="116" spans="1:17" ht="18" customHeight="1" x14ac:dyDescent="0.2">
      <c r="A116" s="58"/>
      <c r="B116" s="111" t="s">
        <v>125</v>
      </c>
      <c r="C116" s="108"/>
      <c r="D116" s="52"/>
      <c r="E116" s="34"/>
      <c r="F116" s="35"/>
      <c r="G116" s="35"/>
      <c r="H116" s="35"/>
      <c r="I116" s="36">
        <f>SUM(I108,I87,I76,I66,I56,I50,I43,I29,I14,I62,I104)</f>
        <v>1254527.2068</v>
      </c>
      <c r="J116" s="37"/>
      <c r="M116" s="115"/>
      <c r="N116" s="116"/>
      <c r="O116" s="116"/>
      <c r="P116" s="116"/>
    </row>
    <row r="117" spans="1:17" ht="24.75" thickBot="1" x14ac:dyDescent="0.25">
      <c r="A117" s="59"/>
      <c r="B117" s="38" t="s">
        <v>80</v>
      </c>
      <c r="C117" s="104"/>
      <c r="D117" s="49"/>
      <c r="E117" s="39"/>
      <c r="F117" s="40"/>
      <c r="G117" s="40"/>
      <c r="H117" s="40"/>
      <c r="I117" s="41">
        <f>I116</f>
        <v>1254527.2068</v>
      </c>
      <c r="J117" s="42"/>
      <c r="K117" s="117"/>
      <c r="M117" s="116"/>
      <c r="N117" s="116"/>
      <c r="O117" s="116"/>
      <c r="P117" s="116"/>
    </row>
    <row r="118" spans="1:17" ht="12" customHeight="1" thickTop="1" x14ac:dyDescent="0.2">
      <c r="A118" s="60"/>
      <c r="B118" s="43"/>
      <c r="C118" s="105"/>
      <c r="D118" s="50"/>
      <c r="E118" s="44"/>
      <c r="F118" s="44"/>
      <c r="G118" s="44"/>
      <c r="H118" s="44"/>
      <c r="I118" s="44"/>
      <c r="J118" s="45"/>
      <c r="M118" s="116"/>
      <c r="N118" s="116"/>
      <c r="O118" s="116"/>
      <c r="P118" s="116"/>
    </row>
    <row r="119" spans="1:17" ht="19.5" customHeight="1" x14ac:dyDescent="0.2">
      <c r="A119" s="55"/>
      <c r="B119" s="34" t="s">
        <v>112</v>
      </c>
      <c r="C119" s="104"/>
      <c r="D119" s="49"/>
      <c r="E119" s="34"/>
      <c r="G119" s="34"/>
      <c r="H119" s="34"/>
      <c r="I119" s="34"/>
      <c r="J119" s="20"/>
      <c r="M119" s="116"/>
      <c r="N119" s="116"/>
      <c r="O119" s="116"/>
      <c r="P119" s="116"/>
    </row>
    <row r="120" spans="1:17" s="3" customFormat="1" ht="23.25" customHeight="1" x14ac:dyDescent="0.55000000000000004">
      <c r="C120" s="109"/>
      <c r="E120" s="78"/>
      <c r="G120" s="5"/>
      <c r="H120" s="5"/>
      <c r="I120" s="5"/>
      <c r="M120" s="7"/>
      <c r="N120" s="7"/>
      <c r="O120" s="7"/>
      <c r="P120" s="7"/>
    </row>
    <row r="121" spans="1:17" s="3" customFormat="1" x14ac:dyDescent="0.55000000000000004">
      <c r="A121" s="153" t="s">
        <v>93</v>
      </c>
      <c r="B121" s="153"/>
      <c r="C121" s="153"/>
      <c r="D121" s="153"/>
      <c r="E121" s="122" t="s">
        <v>37</v>
      </c>
      <c r="F121" s="122"/>
      <c r="G121" s="122"/>
      <c r="H121" s="122"/>
    </row>
    <row r="122" spans="1:17" s="3" customFormat="1" x14ac:dyDescent="0.55000000000000004">
      <c r="A122" s="165" t="s">
        <v>92</v>
      </c>
      <c r="B122" s="165"/>
      <c r="C122" s="165"/>
      <c r="E122" s="123" t="s">
        <v>97</v>
      </c>
      <c r="F122" s="123"/>
      <c r="G122" s="123"/>
      <c r="H122" s="123"/>
    </row>
    <row r="123" spans="1:17" s="3" customFormat="1" x14ac:dyDescent="0.55000000000000004">
      <c r="A123" s="4"/>
      <c r="B123" s="4"/>
      <c r="C123" s="109"/>
      <c r="E123" s="124" t="s">
        <v>104</v>
      </c>
      <c r="F123" s="127"/>
      <c r="G123" s="127"/>
      <c r="H123" s="127"/>
    </row>
    <row r="124" spans="1:17" s="3" customFormat="1" x14ac:dyDescent="0.55000000000000004">
      <c r="A124" s="153" t="s">
        <v>94</v>
      </c>
      <c r="B124" s="153"/>
      <c r="C124" s="153"/>
      <c r="D124" s="153"/>
      <c r="G124" s="8"/>
    </row>
    <row r="125" spans="1:17" s="3" customFormat="1" x14ac:dyDescent="0.55000000000000004">
      <c r="A125" s="153" t="s">
        <v>113</v>
      </c>
      <c r="B125" s="153"/>
      <c r="C125" s="153"/>
      <c r="E125" s="122" t="s">
        <v>36</v>
      </c>
      <c r="F125" s="122"/>
      <c r="G125" s="122"/>
      <c r="H125" s="122"/>
    </row>
    <row r="126" spans="1:17" s="3" customFormat="1" x14ac:dyDescent="0.55000000000000004">
      <c r="E126" s="128" t="s">
        <v>98</v>
      </c>
      <c r="F126" s="128"/>
      <c r="G126" s="128"/>
      <c r="H126" s="128"/>
    </row>
    <row r="127" spans="1:17" s="3" customFormat="1" x14ac:dyDescent="0.55000000000000004">
      <c r="A127" s="153" t="s">
        <v>95</v>
      </c>
      <c r="B127" s="153"/>
      <c r="C127" s="153"/>
      <c r="D127" s="153"/>
      <c r="E127" s="129" t="s">
        <v>99</v>
      </c>
      <c r="F127" s="129"/>
      <c r="G127" s="129"/>
      <c r="H127" s="129"/>
    </row>
    <row r="128" spans="1:17" s="3" customFormat="1" x14ac:dyDescent="0.55000000000000004">
      <c r="A128" s="153" t="s">
        <v>101</v>
      </c>
      <c r="B128" s="153"/>
      <c r="C128" s="153"/>
      <c r="D128" s="153"/>
    </row>
    <row r="129" spans="1:9" s="3" customFormat="1" x14ac:dyDescent="0.55000000000000004">
      <c r="A129" s="4"/>
      <c r="B129" s="4"/>
      <c r="C129" s="110"/>
      <c r="E129" s="122" t="s">
        <v>38</v>
      </c>
      <c r="F129" s="122"/>
      <c r="G129" s="122"/>
      <c r="H129" s="122"/>
    </row>
    <row r="130" spans="1:9" s="3" customFormat="1" x14ac:dyDescent="0.55000000000000004">
      <c r="A130" s="154"/>
      <c r="B130" s="154"/>
      <c r="C130" s="109"/>
      <c r="E130" s="120" t="s">
        <v>106</v>
      </c>
      <c r="F130" s="131"/>
      <c r="G130" s="126"/>
      <c r="H130" s="126"/>
    </row>
    <row r="131" spans="1:9" s="3" customFormat="1" x14ac:dyDescent="0.55000000000000004">
      <c r="A131" s="153" t="s">
        <v>96</v>
      </c>
      <c r="B131" s="153"/>
      <c r="C131" s="153"/>
      <c r="D131" s="153"/>
      <c r="E131" s="121" t="s">
        <v>105</v>
      </c>
      <c r="F131" s="130"/>
      <c r="G131" s="130"/>
      <c r="H131" s="130"/>
    </row>
    <row r="132" spans="1:9" s="3" customFormat="1" x14ac:dyDescent="0.55000000000000004">
      <c r="A132" s="153" t="s">
        <v>102</v>
      </c>
      <c r="B132" s="153"/>
      <c r="C132" s="153"/>
      <c r="D132" s="153"/>
    </row>
    <row r="133" spans="1:9" s="3" customFormat="1" x14ac:dyDescent="0.55000000000000004">
      <c r="A133" s="153" t="s">
        <v>103</v>
      </c>
      <c r="B133" s="153"/>
      <c r="C133" s="153"/>
      <c r="D133" s="153"/>
      <c r="E133" s="122" t="s">
        <v>38</v>
      </c>
      <c r="F133" s="122"/>
      <c r="G133" s="122"/>
      <c r="H133" s="122"/>
    </row>
    <row r="134" spans="1:9" s="3" customFormat="1" ht="23.25" customHeight="1" x14ac:dyDescent="0.55000000000000004">
      <c r="A134" s="4"/>
      <c r="B134" s="4"/>
      <c r="D134" s="120"/>
      <c r="E134" s="131" t="s">
        <v>107</v>
      </c>
      <c r="F134" s="126"/>
      <c r="G134" s="126"/>
      <c r="H134" s="126"/>
      <c r="I134" s="8"/>
    </row>
    <row r="135" spans="1:9" s="3" customFormat="1" ht="24" customHeight="1" x14ac:dyDescent="0.55000000000000004">
      <c r="E135" s="124" t="s">
        <v>111</v>
      </c>
      <c r="F135" s="130"/>
      <c r="G135" s="130"/>
      <c r="H135" s="130"/>
    </row>
    <row r="136" spans="1:9" s="3" customFormat="1" ht="24" customHeight="1" x14ac:dyDescent="0.55000000000000004"/>
    <row r="137" spans="1:9" s="3" customFormat="1" ht="24" customHeight="1" x14ac:dyDescent="0.55000000000000004">
      <c r="E137" s="122" t="s">
        <v>38</v>
      </c>
      <c r="F137" s="122"/>
      <c r="G137" s="122"/>
      <c r="H137" s="122"/>
    </row>
    <row r="138" spans="1:9" s="3" customFormat="1" ht="24" customHeight="1" x14ac:dyDescent="0.55000000000000004">
      <c r="E138" s="120" t="s">
        <v>108</v>
      </c>
      <c r="F138" s="126"/>
      <c r="G138" s="126"/>
      <c r="H138" s="126"/>
    </row>
    <row r="139" spans="1:9" s="3" customFormat="1" ht="24" customHeight="1" x14ac:dyDescent="0.55000000000000004">
      <c r="E139" s="124" t="s">
        <v>110</v>
      </c>
      <c r="F139" s="130"/>
      <c r="G139" s="130"/>
      <c r="H139" s="130"/>
    </row>
  </sheetData>
  <mergeCells count="20">
    <mergeCell ref="A125:C125"/>
    <mergeCell ref="J8:J9"/>
    <mergeCell ref="I2:J2"/>
    <mergeCell ref="G6:J6"/>
    <mergeCell ref="I7:J7"/>
    <mergeCell ref="C8:C9"/>
    <mergeCell ref="D8:D9"/>
    <mergeCell ref="E8:F8"/>
    <mergeCell ref="G8:H8"/>
    <mergeCell ref="A8:A9"/>
    <mergeCell ref="B8:B9"/>
    <mergeCell ref="A121:D121"/>
    <mergeCell ref="A122:C122"/>
    <mergeCell ref="A124:D124"/>
    <mergeCell ref="A133:D133"/>
    <mergeCell ref="A127:D127"/>
    <mergeCell ref="A128:D128"/>
    <mergeCell ref="A130:B130"/>
    <mergeCell ref="A131:D131"/>
    <mergeCell ref="A132:D132"/>
  </mergeCells>
  <phoneticPr fontId="0" type="noConversion"/>
  <pageMargins left="0.27559055118110237" right="0.15748031496062992" top="0.35433070866141736" bottom="0.19685039370078741" header="0.35433070866141736" footer="0.23622047244094491"/>
  <pageSetup paperSize="9" scale="68" orientation="portrait" r:id="rId1"/>
  <headerFooter alignWithMargins="0"/>
  <rowBreaks count="2" manualBreakCount="2">
    <brk id="50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ใบสรุปราคา(ปร.5) </vt:lpstr>
      <vt:lpstr>ใบประมาณราคา ปร.4</vt:lpstr>
      <vt:lpstr>'ใบประมาณราคา ปร.4'!Print_Area</vt:lpstr>
      <vt:lpstr>'ใบสรุปราคา(ปร.5) '!Print_Area</vt:lpstr>
      <vt:lpstr>'ใบประมาณราคา ปร.4'!Print_Titles</vt:lpstr>
      <vt:lpstr>'ใบสรุปราคา(ปร.5)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aumpron</dc:creator>
  <cp:lastModifiedBy>Windows User</cp:lastModifiedBy>
  <cp:lastPrinted>2018-04-10T02:15:53Z</cp:lastPrinted>
  <dcterms:created xsi:type="dcterms:W3CDTF">2004-08-05T03:22:27Z</dcterms:created>
  <dcterms:modified xsi:type="dcterms:W3CDTF">2018-05-07T08:50:01Z</dcterms:modified>
</cp:coreProperties>
</file>